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bookViews>
  <sheets>
    <sheet name="Документ (1)" sheetId="1" r:id="rId1"/>
  </sheets>
  <definedNames>
    <definedName name="_xlnm.Print_Area" localSheetId="0">'Документ (1)'!$A$1:$S$722</definedName>
  </definedNames>
  <calcPr calcId="124519"/>
</workbook>
</file>

<file path=xl/calcChain.xml><?xml version="1.0" encoding="utf-8"?>
<calcChain xmlns="http://schemas.openxmlformats.org/spreadsheetml/2006/main">
  <c r="R715" i="1"/>
  <c r="Q715"/>
  <c r="P715"/>
  <c r="O715"/>
  <c r="N715"/>
  <c r="M715"/>
  <c r="R704"/>
  <c r="Q704"/>
  <c r="P704"/>
  <c r="O704"/>
  <c r="N704"/>
  <c r="M704"/>
  <c r="P695"/>
  <c r="O695"/>
  <c r="N695"/>
  <c r="M695"/>
  <c r="R658"/>
  <c r="R712" s="1"/>
  <c r="Q658"/>
  <c r="Q712" s="1"/>
  <c r="P658"/>
  <c r="P712" s="1"/>
  <c r="O658"/>
  <c r="O712" s="1"/>
  <c r="N658"/>
  <c r="N712" s="1"/>
  <c r="M658"/>
  <c r="M712" s="1"/>
  <c r="R340" l="1"/>
  <c r="Q340"/>
  <c r="P340"/>
  <c r="O340"/>
  <c r="N340"/>
  <c r="M340"/>
  <c r="R338"/>
  <c r="Q338"/>
  <c r="P338"/>
  <c r="O338"/>
  <c r="N338"/>
  <c r="M338"/>
  <c r="R336"/>
  <c r="Q336"/>
  <c r="P336"/>
  <c r="O336"/>
  <c r="N336"/>
  <c r="M336"/>
  <c r="R332"/>
  <c r="Q332"/>
  <c r="P332"/>
  <c r="O332"/>
  <c r="N332"/>
  <c r="M332"/>
  <c r="R327"/>
  <c r="Q327"/>
  <c r="P327"/>
  <c r="O327"/>
  <c r="N327"/>
  <c r="M327"/>
  <c r="R325"/>
  <c r="Q325"/>
  <c r="P325"/>
  <c r="O325"/>
  <c r="N325"/>
  <c r="M325"/>
  <c r="R323"/>
  <c r="Q323"/>
  <c r="P323"/>
  <c r="O323"/>
  <c r="N323"/>
  <c r="M323"/>
  <c r="R321"/>
  <c r="Q321"/>
  <c r="P321"/>
  <c r="O321"/>
  <c r="N321"/>
  <c r="M321"/>
  <c r="R318"/>
  <c r="Q318"/>
  <c r="P318"/>
  <c r="O318"/>
  <c r="R315"/>
  <c r="Q315"/>
  <c r="P315"/>
  <c r="O315"/>
  <c r="N315"/>
  <c r="M315"/>
  <c r="R313"/>
  <c r="Q313"/>
  <c r="P313"/>
  <c r="O313"/>
  <c r="N313"/>
  <c r="M313"/>
  <c r="R311"/>
  <c r="Q311"/>
  <c r="P311"/>
  <c r="O311"/>
  <c r="N311"/>
  <c r="M311"/>
  <c r="R309"/>
  <c r="Q309"/>
  <c r="P309"/>
  <c r="O309"/>
  <c r="N309"/>
  <c r="M309"/>
  <c r="R307"/>
  <c r="Q307"/>
  <c r="P307"/>
  <c r="O307"/>
  <c r="N307"/>
  <c r="M307"/>
  <c r="R305"/>
  <c r="Q305"/>
  <c r="P305"/>
  <c r="O305"/>
  <c r="N305"/>
  <c r="M305"/>
  <c r="R303"/>
  <c r="Q303"/>
  <c r="P303"/>
  <c r="O303"/>
  <c r="N303"/>
  <c r="M303"/>
  <c r="R300"/>
  <c r="Q300"/>
  <c r="P300"/>
  <c r="O300"/>
  <c r="N300"/>
  <c r="M300"/>
  <c r="R298"/>
  <c r="Q298"/>
  <c r="P298"/>
  <c r="O298"/>
  <c r="N298"/>
  <c r="M298"/>
  <c r="R296"/>
  <c r="Q296"/>
  <c r="P296"/>
  <c r="O296"/>
  <c r="N296"/>
  <c r="M296"/>
  <c r="R293"/>
  <c r="Q293"/>
  <c r="P293"/>
  <c r="O293"/>
  <c r="N293"/>
  <c r="M293"/>
  <c r="R287"/>
  <c r="Q287"/>
  <c r="P287"/>
  <c r="O287"/>
  <c r="N287"/>
  <c r="M287"/>
  <c r="R282"/>
  <c r="Q282"/>
  <c r="P282"/>
  <c r="O282"/>
  <c r="N282"/>
  <c r="M282"/>
  <c r="T281"/>
  <c r="R274"/>
  <c r="Q274"/>
  <c r="P274"/>
  <c r="O274"/>
  <c r="N274"/>
  <c r="M274"/>
  <c r="R271"/>
  <c r="Q271"/>
  <c r="P271"/>
  <c r="O271"/>
  <c r="R269"/>
  <c r="Q269"/>
  <c r="P269"/>
  <c r="O269"/>
  <c r="N269"/>
  <c r="M269"/>
  <c r="R265"/>
  <c r="Q265"/>
  <c r="P265"/>
  <c r="O265"/>
  <c r="N265"/>
  <c r="M265"/>
  <c r="R263"/>
  <c r="Q263"/>
  <c r="P263"/>
  <c r="O263"/>
  <c r="N263"/>
  <c r="M263"/>
  <c r="R259"/>
  <c r="Q259"/>
  <c r="P259"/>
  <c r="O259"/>
  <c r="N259"/>
  <c r="M259"/>
  <c r="R257"/>
  <c r="Q257"/>
  <c r="P257"/>
  <c r="O257"/>
  <c r="N257"/>
  <c r="M257"/>
  <c r="O253"/>
  <c r="N253"/>
  <c r="N251"/>
  <c r="M251"/>
  <c r="R248"/>
  <c r="Q248"/>
  <c r="P248"/>
  <c r="O248"/>
  <c r="N248"/>
  <c r="M248"/>
  <c r="R246"/>
  <c r="Q246"/>
  <c r="P246"/>
  <c r="O246"/>
  <c r="N246"/>
  <c r="M246"/>
  <c r="R243"/>
  <c r="Q243"/>
  <c r="P243"/>
  <c r="O243"/>
  <c r="N243"/>
  <c r="M243"/>
  <c r="R240"/>
  <c r="Q240"/>
  <c r="P240"/>
  <c r="O240"/>
  <c r="N240"/>
  <c r="M240"/>
  <c r="P237"/>
  <c r="O237"/>
  <c r="N237"/>
  <c r="M237"/>
  <c r="R234"/>
  <c r="Q234"/>
  <c r="P234"/>
  <c r="N234"/>
  <c r="M234"/>
  <c r="P230"/>
  <c r="N230"/>
  <c r="M230"/>
  <c r="R227"/>
  <c r="Q227"/>
  <c r="P227"/>
  <c r="O227"/>
  <c r="N227"/>
  <c r="M227"/>
  <c r="R224"/>
  <c r="Q224"/>
  <c r="P224"/>
  <c r="N224"/>
  <c r="M224"/>
  <c r="R221"/>
  <c r="Q221"/>
  <c r="P221"/>
  <c r="O221"/>
  <c r="N221"/>
  <c r="M221"/>
  <c r="R218"/>
  <c r="Q218"/>
  <c r="P218"/>
  <c r="O218"/>
  <c r="N218"/>
  <c r="M218"/>
  <c r="R213"/>
  <c r="Q213"/>
  <c r="P213"/>
  <c r="O213"/>
  <c r="N213"/>
  <c r="M213"/>
  <c r="R211"/>
  <c r="Q211"/>
  <c r="P211"/>
  <c r="N208"/>
  <c r="M208"/>
  <c r="N203"/>
  <c r="M203"/>
  <c r="O200"/>
  <c r="N200"/>
  <c r="M200"/>
  <c r="R182"/>
  <c r="Q182"/>
  <c r="P182"/>
  <c r="N182"/>
  <c r="M182"/>
  <c r="R180"/>
  <c r="Q180"/>
  <c r="P180"/>
  <c r="N180"/>
  <c r="M180"/>
  <c r="R162"/>
  <c r="Q162"/>
  <c r="P162"/>
  <c r="N162"/>
  <c r="M162"/>
  <c r="R159"/>
  <c r="Q159"/>
  <c r="P159"/>
  <c r="O159"/>
  <c r="N159"/>
  <c r="M159"/>
  <c r="R152"/>
  <c r="Q152"/>
  <c r="P152"/>
  <c r="O152"/>
  <c r="N152"/>
  <c r="M152"/>
  <c r="R147"/>
  <c r="Q147"/>
  <c r="P147"/>
  <c r="O147"/>
  <c r="N147"/>
  <c r="M147"/>
  <c r="R132"/>
  <c r="Q132"/>
  <c r="P132"/>
  <c r="N132"/>
  <c r="M132"/>
  <c r="R125"/>
  <c r="Q125"/>
  <c r="P125"/>
  <c r="O125"/>
  <c r="N125"/>
  <c r="M125"/>
  <c r="R105"/>
  <c r="Q105"/>
  <c r="P105"/>
  <c r="O105"/>
  <c r="N105"/>
  <c r="M105"/>
  <c r="N103"/>
  <c r="M103"/>
  <c r="R98"/>
  <c r="Q98"/>
  <c r="P98"/>
  <c r="O98"/>
  <c r="N98"/>
  <c r="M98"/>
  <c r="R95"/>
  <c r="Q95"/>
  <c r="P95"/>
  <c r="O95"/>
  <c r="N95"/>
  <c r="M95"/>
  <c r="Q92"/>
  <c r="R77"/>
  <c r="Q77"/>
  <c r="P77"/>
  <c r="O77"/>
  <c r="N77"/>
  <c r="M77"/>
  <c r="N75"/>
  <c r="M75"/>
  <c r="R70"/>
  <c r="Q70"/>
  <c r="P70"/>
  <c r="O70"/>
  <c r="N70"/>
  <c r="M70"/>
  <c r="N67"/>
  <c r="M67"/>
  <c r="P65"/>
  <c r="O65"/>
  <c r="R61"/>
  <c r="Q61"/>
  <c r="P61"/>
  <c r="O61"/>
  <c r="N61"/>
  <c r="M61"/>
  <c r="R56"/>
  <c r="Q56"/>
  <c r="P56"/>
  <c r="O56"/>
  <c r="N56"/>
  <c r="M56"/>
  <c r="R46"/>
  <c r="Q46"/>
  <c r="P46"/>
  <c r="O46"/>
  <c r="N46"/>
  <c r="M46"/>
  <c r="R42"/>
  <c r="Q42"/>
  <c r="P42"/>
  <c r="O42"/>
  <c r="N42"/>
  <c r="M42"/>
  <c r="R31"/>
  <c r="Q31"/>
  <c r="P31"/>
  <c r="N31"/>
  <c r="M31"/>
  <c r="R18"/>
  <c r="Q18"/>
  <c r="P18"/>
  <c r="O18"/>
  <c r="N18"/>
  <c r="M18"/>
  <c r="R14"/>
  <c r="Q14"/>
  <c r="P14"/>
  <c r="N14"/>
  <c r="M14"/>
  <c r="R10"/>
  <c r="Q10"/>
  <c r="Q346" s="1"/>
  <c r="P10"/>
  <c r="O10"/>
  <c r="O346" s="1"/>
  <c r="N10"/>
  <c r="M10"/>
  <c r="M346" s="1"/>
  <c r="N366"/>
  <c r="M366"/>
  <c r="R364"/>
  <c r="Q364"/>
  <c r="P364"/>
  <c r="P362"/>
  <c r="N362"/>
  <c r="M362"/>
  <c r="R360"/>
  <c r="Q360"/>
  <c r="P360"/>
  <c r="O360"/>
  <c r="N360"/>
  <c r="M360"/>
  <c r="O356"/>
  <c r="N356"/>
  <c r="M356"/>
  <c r="R352"/>
  <c r="Q352"/>
  <c r="P352"/>
  <c r="O352"/>
  <c r="N352"/>
  <c r="M352"/>
  <c r="N370" l="1"/>
  <c r="P370"/>
  <c r="R370"/>
  <c r="N346"/>
  <c r="P346"/>
  <c r="R346"/>
  <c r="M370"/>
  <c r="O370"/>
  <c r="Q370"/>
  <c r="R631"/>
  <c r="Q631"/>
  <c r="P631"/>
  <c r="O631"/>
  <c r="N631"/>
  <c r="M631"/>
  <c r="R629"/>
  <c r="Q629"/>
  <c r="P629"/>
  <c r="R627"/>
  <c r="Q627"/>
  <c r="P627"/>
  <c r="O627"/>
  <c r="N627"/>
  <c r="M627"/>
  <c r="R625"/>
  <c r="Q625"/>
  <c r="P625"/>
  <c r="N623"/>
  <c r="M623"/>
  <c r="R620"/>
  <c r="Q620"/>
  <c r="P620"/>
  <c r="O620"/>
  <c r="N620"/>
  <c r="M620"/>
  <c r="R617"/>
  <c r="Q617"/>
  <c r="P617"/>
  <c r="O617"/>
  <c r="N617"/>
  <c r="M617"/>
  <c r="R614"/>
  <c r="Q614"/>
  <c r="P614"/>
  <c r="O614"/>
  <c r="N614"/>
  <c r="M614"/>
  <c r="R612"/>
  <c r="Q612"/>
  <c r="P612"/>
  <c r="O612"/>
  <c r="O717" s="1"/>
  <c r="N612"/>
  <c r="M612"/>
  <c r="R609"/>
  <c r="Q609"/>
  <c r="P609"/>
  <c r="O609"/>
  <c r="N609"/>
  <c r="M609"/>
  <c r="R606"/>
  <c r="Q606"/>
  <c r="P606"/>
  <c r="O606"/>
  <c r="N606"/>
  <c r="M606"/>
  <c r="R602"/>
  <c r="Q602"/>
  <c r="P602"/>
  <c r="O602"/>
  <c r="N602"/>
  <c r="M602"/>
  <c r="R595"/>
  <c r="Q595"/>
  <c r="P595"/>
  <c r="O595"/>
  <c r="N595"/>
  <c r="M595"/>
  <c r="R588"/>
  <c r="Q588"/>
  <c r="P588"/>
  <c r="O588"/>
  <c r="N588"/>
  <c r="M588"/>
  <c r="R583"/>
  <c r="Q583"/>
  <c r="P583"/>
  <c r="O583"/>
  <c r="N583"/>
  <c r="M583"/>
  <c r="O581"/>
  <c r="O579"/>
  <c r="R577"/>
  <c r="Q577"/>
  <c r="P577"/>
  <c r="O577"/>
  <c r="N577"/>
  <c r="M577"/>
  <c r="R575"/>
  <c r="Q575"/>
  <c r="P575"/>
  <c r="O575"/>
  <c r="N575"/>
  <c r="M575"/>
  <c r="N573"/>
  <c r="N717" s="1"/>
  <c r="M573"/>
  <c r="R571"/>
  <c r="Q571"/>
  <c r="P571"/>
  <c r="O571"/>
  <c r="N571"/>
  <c r="M571"/>
  <c r="R563"/>
  <c r="Q563"/>
  <c r="P563"/>
  <c r="O563"/>
  <c r="N563"/>
  <c r="M563"/>
  <c r="R553"/>
  <c r="Q553"/>
  <c r="P553"/>
  <c r="O553"/>
  <c r="N553"/>
  <c r="M553"/>
  <c r="R551"/>
  <c r="Q551"/>
  <c r="P551"/>
  <c r="O551"/>
  <c r="N551"/>
  <c r="M551"/>
  <c r="R549"/>
  <c r="Q549"/>
  <c r="P549"/>
  <c r="O549"/>
  <c r="N549"/>
  <c r="M549"/>
  <c r="R547"/>
  <c r="Q547"/>
  <c r="P547"/>
  <c r="O547"/>
  <c r="N547"/>
  <c r="M547"/>
  <c r="N545"/>
  <c r="M545"/>
  <c r="N543"/>
  <c r="M543"/>
  <c r="R541"/>
  <c r="Q541"/>
  <c r="P541"/>
  <c r="O541"/>
  <c r="N541"/>
  <c r="M541"/>
  <c r="R538"/>
  <c r="Q538"/>
  <c r="P538"/>
  <c r="O538"/>
  <c r="N538"/>
  <c r="M538"/>
  <c r="M536"/>
  <c r="M535" s="1"/>
  <c r="N535"/>
  <c r="R533"/>
  <c r="Q533"/>
  <c r="N531"/>
  <c r="M531"/>
  <c r="N527"/>
  <c r="M527"/>
  <c r="R523"/>
  <c r="Q523"/>
  <c r="P523"/>
  <c r="O523"/>
  <c r="N523"/>
  <c r="M523"/>
  <c r="R521"/>
  <c r="Q521"/>
  <c r="P521"/>
  <c r="O521"/>
  <c r="N521"/>
  <c r="M521"/>
  <c r="R519"/>
  <c r="Q519"/>
  <c r="P519"/>
  <c r="O519"/>
  <c r="N519"/>
  <c r="M519"/>
  <c r="O517"/>
  <c r="R515"/>
  <c r="Q515"/>
  <c r="P515"/>
  <c r="O515"/>
  <c r="R513"/>
  <c r="Q513"/>
  <c r="P513"/>
  <c r="O513"/>
  <c r="N513"/>
  <c r="M513"/>
  <c r="R508"/>
  <c r="Q508"/>
  <c r="P508"/>
  <c r="O508"/>
  <c r="N508"/>
  <c r="M508"/>
  <c r="R505"/>
  <c r="Q505"/>
  <c r="P505"/>
  <c r="O505"/>
  <c r="N505"/>
  <c r="M505"/>
  <c r="R498"/>
  <c r="Q498"/>
  <c r="P498"/>
  <c r="O498"/>
  <c r="N498"/>
  <c r="M498"/>
  <c r="R494"/>
  <c r="Q494"/>
  <c r="P494"/>
  <c r="O494"/>
  <c r="N494"/>
  <c r="M494"/>
  <c r="R488"/>
  <c r="Q488"/>
  <c r="P488"/>
  <c r="O488"/>
  <c r="N488"/>
  <c r="M488"/>
  <c r="R481"/>
  <c r="Q481"/>
  <c r="P481"/>
  <c r="O481"/>
  <c r="N481"/>
  <c r="M481"/>
  <c r="N477"/>
  <c r="M477"/>
  <c r="N475"/>
  <c r="M475"/>
  <c r="N473"/>
  <c r="M473"/>
  <c r="N471"/>
  <c r="M471"/>
  <c r="R469"/>
  <c r="Q469"/>
  <c r="P469"/>
  <c r="O469"/>
  <c r="N469"/>
  <c r="M469"/>
  <c r="R467"/>
  <c r="Q467"/>
  <c r="P467"/>
  <c r="O467"/>
  <c r="N467"/>
  <c r="M467"/>
  <c r="R465"/>
  <c r="Q465"/>
  <c r="P465"/>
  <c r="O465"/>
  <c r="N465"/>
  <c r="M465"/>
  <c r="R460"/>
  <c r="Q460"/>
  <c r="P460"/>
  <c r="O460"/>
  <c r="N460"/>
  <c r="M460"/>
  <c r="R458"/>
  <c r="Q458"/>
  <c r="P458"/>
  <c r="O458"/>
  <c r="N458"/>
  <c r="M458"/>
  <c r="R454"/>
  <c r="Q454"/>
  <c r="P454"/>
  <c r="O454"/>
  <c r="N454"/>
  <c r="M454"/>
  <c r="R443"/>
  <c r="Q443"/>
  <c r="P443"/>
  <c r="O443"/>
  <c r="N443"/>
  <c r="M443"/>
  <c r="R441"/>
  <c r="Q441"/>
  <c r="P441"/>
  <c r="O441"/>
  <c r="N441"/>
  <c r="M441"/>
  <c r="R415"/>
  <c r="Q415"/>
  <c r="P415"/>
  <c r="O415"/>
  <c r="N415"/>
  <c r="M415"/>
  <c r="N396"/>
  <c r="M396"/>
  <c r="N433"/>
  <c r="M433"/>
  <c r="O396"/>
  <c r="R396"/>
  <c r="R422"/>
  <c r="R433"/>
  <c r="Q396"/>
  <c r="Q422"/>
  <c r="Q433"/>
  <c r="P396"/>
  <c r="P422"/>
  <c r="P433"/>
  <c r="O422"/>
  <c r="N422"/>
  <c r="M422"/>
  <c r="O433"/>
  <c r="N440" l="1"/>
  <c r="N637" s="1"/>
  <c r="N376"/>
  <c r="P717"/>
  <c r="R440"/>
  <c r="R637" s="1"/>
  <c r="Q717"/>
  <c r="R717"/>
  <c r="P440"/>
  <c r="P637" s="1"/>
  <c r="M440"/>
  <c r="M637" s="1"/>
  <c r="O440"/>
  <c r="O637" s="1"/>
  <c r="Q440"/>
  <c r="Q637" s="1"/>
  <c r="Q376"/>
  <c r="M376"/>
  <c r="R376"/>
  <c r="P376"/>
  <c r="O376"/>
  <c r="M717" l="1"/>
</calcChain>
</file>

<file path=xl/comments1.xml><?xml version="1.0" encoding="utf-8"?>
<comments xmlns="http://schemas.openxmlformats.org/spreadsheetml/2006/main">
  <authors>
    <author>Бухгалтер</author>
    <author>Buh_2</author>
    <author>USER</author>
  </authors>
  <commentList>
    <comment ref="K94" authorId="0">
      <text>
        <r>
          <rPr>
            <b/>
            <sz val="10"/>
            <color indexed="81"/>
            <rFont val="Tahoma"/>
            <family val="2"/>
            <charset val="204"/>
          </rPr>
          <t>Бухгалтер:</t>
        </r>
        <r>
          <rPr>
            <sz val="10"/>
            <color indexed="81"/>
            <rFont val="Tahoma"/>
            <family val="2"/>
            <charset val="204"/>
          </rPr>
          <t xml:space="preserve">
</t>
        </r>
      </text>
    </comment>
    <comment ref="G107" authorId="1">
      <text>
        <r>
          <rPr>
            <b/>
            <sz val="10"/>
            <color indexed="81"/>
            <rFont val="Tahoma"/>
            <family val="2"/>
            <charset val="204"/>
          </rPr>
          <t>Buh_2:</t>
        </r>
        <r>
          <rPr>
            <sz val="10"/>
            <color indexed="81"/>
            <rFont val="Tahoma"/>
            <family val="2"/>
            <charset val="204"/>
          </rPr>
          <t xml:space="preserve">
</t>
        </r>
      </text>
    </comment>
    <comment ref="D521" authorId="2">
      <text>
        <r>
          <rPr>
            <b/>
            <sz val="9"/>
            <color indexed="81"/>
            <rFont val="Tahoma"/>
            <charset val="1"/>
          </rPr>
          <t>USER:</t>
        </r>
        <r>
          <rPr>
            <sz val="9"/>
            <color indexed="81"/>
            <rFont val="Tahoma"/>
            <charset val="1"/>
          </rPr>
          <t xml:space="preserve">
порядок расходования</t>
        </r>
      </text>
    </comment>
  </commentList>
</comments>
</file>

<file path=xl/sharedStrings.xml><?xml version="1.0" encoding="utf-8"?>
<sst xmlns="http://schemas.openxmlformats.org/spreadsheetml/2006/main" count="4258" uniqueCount="1000">
  <si>
    <t>Код расходного обязательства</t>
  </si>
  <si>
    <t>Наименование расходного обязательства</t>
  </si>
  <si>
    <t>Код методики расчета объема расходов</t>
  </si>
  <si>
    <t>план</t>
  </si>
  <si>
    <t>факт</t>
  </si>
  <si>
    <t>1</t>
  </si>
  <si>
    <t>2</t>
  </si>
  <si>
    <t>3</t>
  </si>
  <si>
    <t>8</t>
  </si>
  <si>
    <t>9</t>
  </si>
  <si>
    <t>10</t>
  </si>
  <si>
    <t>11</t>
  </si>
  <si>
    <t>12</t>
  </si>
  <si>
    <t>13</t>
  </si>
  <si>
    <t>14</t>
  </si>
  <si>
    <t>15</t>
  </si>
  <si>
    <t>16</t>
  </si>
  <si>
    <t>17</t>
  </si>
  <si>
    <t>18</t>
  </si>
  <si>
    <t>19</t>
  </si>
  <si>
    <t>в целом</t>
  </si>
  <si>
    <t>04</t>
  </si>
  <si>
    <t>251</t>
  </si>
  <si>
    <t>01</t>
  </si>
  <si>
    <t>06</t>
  </si>
  <si>
    <t>Р-4.0.0.0.1.0.001</t>
  </si>
  <si>
    <t>Межбюджетные трансферты (Постановление Губернатора Владимирской области от 21.06.2010 г. №710)</t>
  </si>
  <si>
    <t>Постановление главы района от 05.07.2010 №797 "О распределении иных межбюджетных трансфертов за счет средств областного бюджета на сумму 650000 руб. (Постановление Губернатора Владимирской области от 21.06.2010 года №710)"</t>
  </si>
  <si>
    <t>05.07.2010, не установлен</t>
  </si>
  <si>
    <t>5216600</t>
  </si>
  <si>
    <t>017</t>
  </si>
  <si>
    <t>Финансовое управление администрации района</t>
  </si>
  <si>
    <t>000</t>
  </si>
  <si>
    <t>511</t>
  </si>
  <si>
    <t>Код ГРБС</t>
  </si>
  <si>
    <t>Реквизиты нормативного правового акта, договора, соглашения</t>
  </si>
  <si>
    <t>Срок действия нормативного муниципального правового акта, договора, соглашения</t>
  </si>
  <si>
    <t>Код раздела классификации расходов бюджета</t>
  </si>
  <si>
    <t>Код подраздела классификации расходов бюджета</t>
  </si>
  <si>
    <t>Код целевой статьи классификации расходов бюджета</t>
  </si>
  <si>
    <t>Код вида расходов классификации расходов бюджета</t>
  </si>
  <si>
    <t>Код операции сектора государственного управления бюджета</t>
  </si>
  <si>
    <t>не установлен</t>
  </si>
  <si>
    <t xml:space="preserve"> не установлен</t>
  </si>
  <si>
    <t>Статья, пункт, подпункт, абзац муниципального правового акта, договора, соглашения</t>
  </si>
  <si>
    <t>Дата вступления в силу муниципального правового акта, договора, соглашения</t>
  </si>
  <si>
    <t>Объем средств на исполнение расходного обязательства ( руб.)</t>
  </si>
  <si>
    <t>121</t>
  </si>
  <si>
    <t>211</t>
  </si>
  <si>
    <t>213</t>
  </si>
  <si>
    <t>122</t>
  </si>
  <si>
    <t>212</t>
  </si>
  <si>
    <t>01.01.2008г.</t>
  </si>
  <si>
    <t>290</t>
  </si>
  <si>
    <t>4</t>
  </si>
  <si>
    <t>Решение Совета народных депутатов района от 26.12.2007г№34/546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</si>
  <si>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Решение Совета народных депутатов Киржачского района от 27.02.2015 №52/414 "О порядке предоставления межбюджетных трансфертов из бюджета муниципального образования Киржачский район бюджетам поселений, расположенным на территории района", Постановление администрации Киржачского района от 18.05.2015 №528 "Об утверждении Порядка предоставления иных межбюджетных трансфертов, из бюджета муниципального образования Киржачский район на сбалансированность бюджетов поселений"</t>
  </si>
  <si>
    <t>27.02.2015 18.05.2015</t>
  </si>
  <si>
    <t>03</t>
  </si>
  <si>
    <t>540</t>
  </si>
  <si>
    <t>9990080020</t>
  </si>
  <si>
    <t>9990000110</t>
  </si>
  <si>
    <t>Расходы на выплаты по оплате труда работников органов местного самоуправления</t>
  </si>
  <si>
    <t>Предоставление дотации на выравнивание бюджетной обеспеченности поселений района</t>
  </si>
  <si>
    <t>Предоставление прочих межбюджетных трансфертов на сбалансированность бюджетов поселений из бюджета муниципального образования Киржачский район</t>
  </si>
  <si>
    <t>Р-7.4.3.02</t>
  </si>
  <si>
    <t>Р-7.4.3.03</t>
  </si>
  <si>
    <t>129</t>
  </si>
  <si>
    <t>111</t>
  </si>
  <si>
    <t>112</t>
  </si>
  <si>
    <t>853</t>
  </si>
  <si>
    <t>119</t>
  </si>
  <si>
    <t>999000Ф590</t>
  </si>
  <si>
    <t>Р-7.4.3.04</t>
  </si>
  <si>
    <t>Постановление администрации Киржачского района Владимирской области от 28.12.2016г."Об утверждении Положения об оплате труда работников муниципального казенного учреждения "Финансовый центр Киржачского района Владимирской области"</t>
  </si>
  <si>
    <t>Расходы на выплату персоналу в целях обеспечения выполнения функций государственными (муниципальными )органами,казенными учреждениями, органами управления государственными внебюджетными фондами</t>
  </si>
  <si>
    <t>Расходы на обеспечение деятельности (оказание услуг)муниципального казенного учреждения "Финансовый центр Киржачского района Владимирской области"(иные бюджетные ассигнования)</t>
  </si>
  <si>
    <t>Р-4.4.3.06</t>
  </si>
  <si>
    <t>Иные бюджетные ассигнования</t>
  </si>
  <si>
    <t>Постановление администрации Киржачского района от 29.03.2013г. №435 "Об утверждении Положения о финансовом управлении администрации Киржачского района"</t>
  </si>
  <si>
    <t>Р-7.4.3.01</t>
  </si>
  <si>
    <t>Р-4.4.3.05</t>
  </si>
  <si>
    <t>1470180010</t>
  </si>
  <si>
    <t>Реестр расходных обязательств главных распорядителей средств бюджета муниципального образования Киржачский район на 01 января 2018 года (уточненный).</t>
  </si>
  <si>
    <t>Постановление администрации района от 29.11.2016 №1310 " Об  уставе муниципального казенног учреждения "Финансовый центр Киржачского района Владимирской области"</t>
  </si>
  <si>
    <t xml:space="preserve">Решение Совета народных депутатов района от 27.02.2015 №52/414 "О Порядке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  </t>
  </si>
  <si>
    <t>774</t>
  </si>
  <si>
    <t>Управление образования администрации района</t>
  </si>
  <si>
    <t>Р-1.2.3.01</t>
  </si>
  <si>
    <t>Мероприятия по профилактике правонарушений среди несовершеннолетних и молодежи.</t>
  </si>
  <si>
    <t>Постановление администрации района от 20.10.2015 №920  Об утверждении муниципальной программы муниципального образования Киржачский район «Обеспечение общественного порядка и профилактики правонарушений в Киржачском районе на 2016-2018»</t>
  </si>
  <si>
    <t>0800420110</t>
  </si>
  <si>
    <t>Субсидия бюджетным учреждениям на финансовое обеспечение муниципального задания на оказание муниципальных услуг (выполнение работ) за счет средств муниципального района</t>
  </si>
  <si>
    <t xml:space="preserve"> Постановление главы района от 09.06.2012 №597 "Об утверждении Порядка определения объема и условий предоставления муниципальным бюджетным образовательным  учреждениям Киржачского района субсидий на иные цели  из бюджета муниципального  образования Киржачский район" (Бюджет.кодекс РФ, Федер.закон от 08 мая 2010 года №83-Ф3) ; Постановление администрации района от 17.02.2017 №149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на 2015-2017годы»,  «Формирование доступной среды, жизнедеятельности инвалидов на 2016-2018 гг.», «Обеспечение безопасности населения и территорий Киржачского района на 2016-2018 гг.»</t>
  </si>
  <si>
    <t>612</t>
  </si>
  <si>
    <t>241</t>
  </si>
  <si>
    <t>Р-1.1.3.02</t>
  </si>
  <si>
    <t xml:space="preserve">Расходы на обеспечение деятельности  (оказание услуг) муниципальных казённых дошкольных образовательных учреждений </t>
  </si>
  <si>
    <t>Постановление главы района от 23.12.2011 №1348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Киржачского района на возмещение нормативных затрат, связанных с оказанием ими в соответствии с муниципальным заданием муниципальных услуг (выполнение работ), а также субсидий на иные цели".</t>
  </si>
  <si>
    <t>07</t>
  </si>
  <si>
    <t>0910104590</t>
  </si>
  <si>
    <t>Оплата труда и начисления на выплаты по оплате труда</t>
  </si>
  <si>
    <t>Постановление главы района от 15.08.2008 №903 "Об оплате труда работников муниципальных учреждений отрасли образования"</t>
  </si>
  <si>
    <t>100</t>
  </si>
  <si>
    <t>210</t>
  </si>
  <si>
    <t>Прочие выплаты</t>
  </si>
  <si>
    <t>Транспортные услуги</t>
  </si>
  <si>
    <t>222</t>
  </si>
  <si>
    <t>Прочие услуги</t>
  </si>
  <si>
    <t>226</t>
  </si>
  <si>
    <t>Оплата работ, услуг</t>
  </si>
  <si>
    <t>244</t>
  </si>
  <si>
    <t>220</t>
  </si>
  <si>
    <t>Прочие расходы</t>
  </si>
  <si>
    <t>800</t>
  </si>
  <si>
    <t>Увеличение стоимости материальных запасов</t>
  </si>
  <si>
    <t>242</t>
  </si>
  <si>
    <t>340</t>
  </si>
  <si>
    <t>Увеличение стоимости основных средств</t>
  </si>
  <si>
    <t>310</t>
  </si>
  <si>
    <t>Р-1.2.3.03</t>
  </si>
  <si>
    <t>Расходы на обеспечение деятельности  (оказание услуг) муниципальных бюджетных дошкольных образовательных учреждений</t>
  </si>
  <si>
    <t>0910105590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</si>
  <si>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</si>
  <si>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</si>
  <si>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Субсидия бюджетным учреждениям на иные цели за счет средств муниципального района</t>
  </si>
  <si>
    <t xml:space="preserve">Р - 1.0.1.04   </t>
  </si>
  <si>
    <t>Предоставление мер  социальной поддержки по оплате жилья и коммунальных услуг отдельным категориям граждан муниципальной системы образования.</t>
  </si>
  <si>
    <t xml:space="preserve">Постановление главы района от 20.05.2011 №216 "О предоставлении мер социальной поддержки педагогическим работникам и иным специалистам образовательных учреждений системы образования Киржачского района" (Закон Владимирской области от 02.10.2007 года №120-ОЗ«О социальной поддержке и социальном обслуживании отдельных категорий граждан во Владимирской области")
</t>
  </si>
  <si>
    <t>0910170590</t>
  </si>
  <si>
    <t>Р-1.0.1.05</t>
  </si>
  <si>
    <t>Обеспечение  государственных гарантий реализации прав на получение общедоступного и бесплатного дошкольного образования.</t>
  </si>
  <si>
    <t>Постановление адм.р-на от 31.01.2014 №98 "О мерах по реализации постановлений Губернатора Владимирской области от 09.09.2013 № 998 «Об утверждении нормативов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редакции постановления от 13.12.2017 №2015 "О внесении изменений в постановление администрации Киржачского района от 31.01.2014 №98); Постановление адм.р-на от 13.12.2017 №2016 "Об  объемах финансирования, рассчитанных дошкольным образовательным учреждениям, финансируемым из бюджета муниципального образования Киржачский район по нормативам в 2018 году"</t>
  </si>
  <si>
    <t>0910170490</t>
  </si>
  <si>
    <t>Заработная плата</t>
  </si>
  <si>
    <t xml:space="preserve">Субсидии бюджетным учреждениям на иные цели </t>
  </si>
  <si>
    <t>Р-1.2.3.06</t>
  </si>
  <si>
    <t xml:space="preserve">          Расходы на проведение мероприятий по созданию в дошкольных образовательных организациях условий для получения детьми-инвалидами качественного образования
</t>
  </si>
  <si>
    <t>Постановление администрации Киржачского района Владимирской области от 10.05.2017 №615 "Об утверждении Порядка расходования субсидий из областного бюджета бюджетам муниципальных образований на предоставление дополнительного финансового обеспечения на  проведение мероприятий по созданию в дошкольных образовательных организациях условий  для получения детьми-инвалидами качественного образования,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в 2017 году</t>
  </si>
  <si>
    <t>до 31.12.2020</t>
  </si>
  <si>
    <t>16002S1430</t>
  </si>
  <si>
    <t>Р-1.2.3.07</t>
  </si>
  <si>
    <t xml:space="preserve"> Расходы на мероприятия государственной программы Российской Федерации "Доступная среда" на 2011-2020 годы</t>
  </si>
  <si>
    <t>16002L0270</t>
  </si>
  <si>
    <t>Р-1.2.3.08</t>
  </si>
  <si>
    <t>Формирование доступной среды в сфере образования (реконструкция,переоборудование и оснащение элементами доступности помещений и сооружений на них)</t>
  </si>
  <si>
    <t>1600220690</t>
  </si>
  <si>
    <t>Р-1.2.1.09</t>
  </si>
  <si>
    <t xml:space="preserve"> Расходы на проведение мероприятий по созданию в дошкольных образовательных организациях условий для получения детьми-инвалидами качественного образования</t>
  </si>
  <si>
    <t>1600271430</t>
  </si>
  <si>
    <t>Р-1.2.2.10</t>
  </si>
  <si>
    <t xml:space="preserve">          Расходы на мероприятия государственной программы Российской Федерации "Доступная среда" на 2011-2020 годы</t>
  </si>
  <si>
    <t>16002R0270</t>
  </si>
  <si>
    <t>Р-1.2.1.11</t>
  </si>
  <si>
    <t>Р-1.2.3.12</t>
  </si>
  <si>
    <t xml:space="preserve">          Мероприятия, направленные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2017-2020 годы"</t>
  </si>
  <si>
    <t>Постановление администрации Киржачского района от 29.03.2017г № 347 " О порядке расходования денежных средств, выделенных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2017-2020 годы»</t>
  </si>
  <si>
    <t>1900320680</t>
  </si>
  <si>
    <t xml:space="preserve">                Работы, услуги по содержанию имущества</t>
  </si>
  <si>
    <t>225</t>
  </si>
  <si>
    <t xml:space="preserve">                Увеличение стоимости основных средств</t>
  </si>
  <si>
    <t>Р-1.1.3.13</t>
  </si>
  <si>
    <t>Расходы на обеспечение деятельности  муниципальных казённых школ-детских садов, школ начальных, неполных средних и средних.</t>
  </si>
  <si>
    <t>02</t>
  </si>
  <si>
    <t>Оплата труда и начисления на оплату труда</t>
  </si>
  <si>
    <t>0910206590</t>
  </si>
  <si>
    <t>0910106590</t>
  </si>
  <si>
    <t>Начисления на выплаты по оплате труда</t>
  </si>
  <si>
    <t>Р-1.2.3.14</t>
  </si>
  <si>
    <t>Расходы на обеспечение деятельности  муниципальных бюджетных школ-детских садов, школ начальных, неполных средних и средних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</si>
  <si>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</si>
  <si>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0910207590</t>
  </si>
  <si>
    <t>0910107590</t>
  </si>
  <si>
    <t>Р-1.0.3.15</t>
  </si>
  <si>
    <t>Расходы по проезду на общественном транспорте (кроме такси) до места работы и обратно педагогическим работникам образовательных учреждений, расположенных в сельской местности, проживающим в другой местности.</t>
  </si>
  <si>
    <t>Постановление адм.Киржачского района от 03.04.2013 №454 "Об утв. Порядка опл. расх. по проезду на общест.транспор.(кроме такси) до места работы и обратно пед. Работ.образ.учреж., расп-х в сел. местности, проживающим в другой местности "</t>
  </si>
  <si>
    <t>0910210060</t>
  </si>
  <si>
    <t>Пособия по социальной помощи населению</t>
  </si>
  <si>
    <t>321</t>
  </si>
  <si>
    <t>262</t>
  </si>
  <si>
    <t>Р-1.0.1.16</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</si>
  <si>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образованя детей в муниципальных общеобразовательных организацях</t>
  </si>
  <si>
    <t>Постановление адм.р-на от 31.01.2014 №99 "О мерах по реализации постановлений Губернатора Владимирской области от 30.10.2013 № 1215 «О финансовом обеспечении государственных гарантий реализации прав на получение общедоступного и бесплатного дошкольного, начального образования" (в редакции постановления от 28.12.2016 №1543 "О внесении изменений в постановление администрации Киржачского района от 31.01.2014 №99); Постановление адм.Киржачского района от 18.12.2017 №2045 "Об  объемах финансирования, рассчитанных общеобразовательным учреждениям, финансируемым из бюджета муниципального образования Киржачский район по нормативам в 2018 году"</t>
  </si>
  <si>
    <t>0910270470</t>
  </si>
  <si>
    <t>Расходы на выплаты персоналу в целях обеспечения выполнения функций  государственными  (муниципальными) органами, казёнными учреждениями, органами управления  государственными внебюджетными фондами</t>
  </si>
  <si>
    <t>0910170470</t>
  </si>
  <si>
    <t>Субсидия бюджетным учреждениям на финансовое обеспечение муниципального задания на оказание муниципальных услуг (выполнение работ) за счет средств областного бюджета</t>
  </si>
  <si>
    <t>Субсидия бюджетным учреждениям на иные цели</t>
  </si>
  <si>
    <t>Р-1.0.3.17</t>
  </si>
  <si>
    <t>Обеспечение мероприятий по организации питания обучающихся, воспитанников  муниципальных общеобразовательных учреждений и образовательных учреждений  для дошкольного и младшего школьного возраста, расположенных на территории Киржачского района.</t>
  </si>
  <si>
    <t>Прочие работы, услуги</t>
  </si>
  <si>
    <t>09101S0510</t>
  </si>
  <si>
    <t>Р-1.0.1.18</t>
  </si>
  <si>
    <t>Расходы на поддержку приоритетных направлений развития отрасли образования (предоставление дополнительного финансового обеспечения мероприятий по организации питания обучающихся 1-4 классов в муниципальных образовательных организациях)</t>
  </si>
  <si>
    <t>Постановление админ. Киржачского района           Владимирской области от 04.04.2017 № 401  «Об утверждении Порядка предоставления и распределения субсидий из областного бюджета бюджетам  муниципальных образований на предоставление дополнительного финансового обеспечения мероприятий по организации питания обучающихся 1 - 4 классов в му-ниципальных образовательных организациях, в частных общеобразовательных организациях по имеющим государственную аккредитацию основным общеобразовательным программам на 2017 год»</t>
  </si>
  <si>
    <t>0910170510</t>
  </si>
  <si>
    <t>0910171470</t>
  </si>
  <si>
    <t xml:space="preserve">Р - 1.1.1.19   </t>
  </si>
  <si>
    <t>0910370590</t>
  </si>
  <si>
    <t>Расходы на выплаты персоналу в целях обспечения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</si>
  <si>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Р-1.2.1.20</t>
  </si>
  <si>
    <t>Расходы на капитальный ремонт объектов муниципальной собственности</t>
  </si>
  <si>
    <t>в проекте</t>
  </si>
  <si>
    <t>0910170850</t>
  </si>
  <si>
    <t>Субсидии бюджетным учреждениям на иные цели</t>
  </si>
  <si>
    <t>Р-1.2.3.21</t>
  </si>
  <si>
    <t>Софинансирование расходов на капитальный ремонт объектов муниципальной сосбвенности</t>
  </si>
  <si>
    <t>09101S0850</t>
  </si>
  <si>
    <t>Р-1.2.1.22</t>
  </si>
  <si>
    <t>Оснащение пунктов проведения экзаменов системами видеонаблюдения при проведении итоговой аттестации по образовательным программам среднего общего образования.</t>
  </si>
  <si>
    <t>Постановление администрации Киржачского района от 28.12.2016 №1542  "Об утверждении Порядка расходования средств иных межбюджетных трансфертов из областного бюджета бюджетам муниципальных образований Владимирской обл.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(Постановление Губернатора  области от 04.02.2014 № 59 «Об утверждении государственной программы Владимирской области "Развитие образования" на 2014-2020 годы)</t>
  </si>
  <si>
    <t>0910270960</t>
  </si>
  <si>
    <t>Субсидии бюджетным учреждениям на иные цели за счет средств областного бюджета</t>
  </si>
  <si>
    <t>0910170960</t>
  </si>
  <si>
    <t>Р-1.1.3.23</t>
  </si>
  <si>
    <t>Создание в общеобразовательныхучрежденях, расположенных в сельской местности, условий для занятий физической культурой и спортом</t>
  </si>
  <si>
    <t xml:space="preserve">Соглашение от 15.06.2016 №237 между департаментом образования администрации Владимирской области и администрацией муниципального образования Киржачский район о предоставлении субсидии из областного бюджета бюджету администрации муниципального образования </t>
  </si>
  <si>
    <t>09102SL970</t>
  </si>
  <si>
    <t>Услуги по содержанию имущества</t>
  </si>
  <si>
    <t>Р-1.1.2.24</t>
  </si>
  <si>
    <t>Создание в общеобразовательных организациях, расположенных в сельской местности, условий для занятий физической культурой и спортом</t>
  </si>
  <si>
    <t>Постановление адм.Киржачского района от 16.03.2017 №256 "Об утверждении Порядка расходования  субсидий бюджетам муниципальных образований на создание в общеобразовательных организациях, расположенных в сельской местности, условий для занятия физической культурой и спортом."</t>
  </si>
  <si>
    <t>09101R0970</t>
  </si>
  <si>
    <t>Р-1.2.3.25</t>
  </si>
  <si>
    <t>Мероприятия, направленные на реализацию МП МО Киржачский район "Комплексное развитие социальной инфраструктуры в Киржачском районе Владимирской области на 2017-2020 годы"</t>
  </si>
  <si>
    <t>Постановление администрации Киржачского района от 29.03.20175г № 347 " О порядке расходования денежных средств, выделенных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2017-2020 годы»</t>
  </si>
  <si>
    <t>Закупка товаров, работ, услуг в целях капитального ремонта государственного (муниципального) имущества</t>
  </si>
  <si>
    <t>243</t>
  </si>
  <si>
    <t>Закупка товаров, работ, услуг для государственных (муниципальных) нужд</t>
  </si>
  <si>
    <t>Р-1.1.1.26</t>
  </si>
  <si>
    <t>Расходы на приобретение транспортных средств для подвоза обучающихся сельских школ.</t>
  </si>
  <si>
    <t>0910271170</t>
  </si>
  <si>
    <t>Р-1.2.1.27</t>
  </si>
  <si>
    <t>Оснащение офисной мебелью, компьютерной техникой, мультимедийным оборудованием и методической литературой базовых кабинетов накропрофилактики оздоровительно-образовательных центров, наркопостов, общеобразовательных учреждений</t>
  </si>
  <si>
    <t>1500471500</t>
  </si>
  <si>
    <t>Р-1.2.1.28</t>
  </si>
  <si>
    <t>Расходы на проведение работ по строительству, реконструкции и капитальному ремонту объектов муниципальной собственностив рамках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2017-2020 годы"</t>
  </si>
  <si>
    <t>Постановление адм.Киржачского района от 21.11.2017 №1840 "О распределении средств субсидии из областного бюджета на проведение работ по строительству, реконструкции и капитальному ремонту объектов муниципальной собственности в сумме 73800,0 тыс. рублей"</t>
  </si>
  <si>
    <t>1900371541</t>
  </si>
  <si>
    <t>Предоставление субсидий бюджетным, автономным учреждениям и иным некоммерческим  организациям</t>
  </si>
  <si>
    <t>600</t>
  </si>
  <si>
    <t>Р-1.2.3.29</t>
  </si>
  <si>
    <t>Расходы на обеспечение деятельности (оказание услуг) учреждений по внешкольной работе с детьми.</t>
  </si>
  <si>
    <t>091030Д590</t>
  </si>
  <si>
    <t>091010Д590</t>
  </si>
  <si>
    <t>Р-1.2.1.30</t>
  </si>
  <si>
    <t>Расходы на  поддержку приоритетных направлений развития отрасли образования (софинансирование расходных обязателств,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до уровня, установленного Указом Президента РФ от 01.06.2012г. №761)</t>
  </si>
  <si>
    <t>Постановление администрации района от 04.04.2017 №400 "Об утверждении Порядка распределении субсидий из областного бюджета бюджетам муниципальных образований Владимирской области на софинансирование расходных обязательств муниципальных образований,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детей до уровня, установленного Указом Президента Российской Федерации от 01 июня 2012 года № 761 на 2017 год"; Постановление администрации киржачского района от 18.12.2017 №2043 "Об  объемах финансового обеспечения 
образовательных организаций дополнительного образования детей, финансируемым из бюджета муниципального образования Киржачский район на 2018 год".</t>
  </si>
  <si>
    <t>0910171471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</si>
  <si>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</si>
  <si>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Р-1.2.3.31</t>
  </si>
  <si>
    <t>Р-7.2.3.32</t>
  </si>
  <si>
    <t>Мероприятия, направленные на ликвидацию чрезвычайных ситуаций и проведение неотложных аварийно-восстановительных работ за счет средств резервного фонда</t>
  </si>
  <si>
    <t>Постановление адм. Киржачского р-на от 26.05.2017 №732 "О выделении средств на ликвидацию ЧС и проведение неотложных аварийно-восстановительных работ в МЗОЛ им. Матросова МБУДО "ЦДТ"", (Пост. адм. р-а от 29.09.2013г № 1333 "Об утверждении Положения о порядке расходования средств резервного фонда администрации Киржачского района для предупреждения и ликвидации чрезвычайных ситуациий").</t>
  </si>
  <si>
    <t>9990Р20020</t>
  </si>
  <si>
    <t>Р-1.2.3.33</t>
  </si>
  <si>
    <t>Организация временной занятости несовершеннолетних в период летних каникул (МП МО Киржачский район "Социальное и демографическое развитие Киржачского района на 2017-2019 годы")</t>
  </si>
  <si>
    <t>Постановление администрации района от 22.12.2016 № 1457 «О муниципальной программе муниципального образования Киржачский район «Социальное и демографическое развитие Киржачского района на 2017-2019 годы»</t>
  </si>
  <si>
    <t>до 31.12.2016</t>
  </si>
  <si>
    <t>0700510070</t>
  </si>
  <si>
    <t>Социальное обеспечение и иные выплаты населению</t>
  </si>
  <si>
    <t>Постановление администрации района от 17.02.2017 №149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на 2015-2017годы»,  «Формирование доступной среды, жизнедеятельности инвалидов на 2016-2018 гг.», «Обеспечение безопасности населения и территорий Киржачского района на 2016-2018 гг.»</t>
  </si>
  <si>
    <t>360</t>
  </si>
  <si>
    <t>Проведение фестивалей, конкурсов, спортивных мероприятий, направленных на пропаганду здорового образа жизни, сохранение и укрепление здоровья  (МП МО Киржачский район "Социальное и демографическое развитие Киржачского района на 2017-2019 годы")</t>
  </si>
  <si>
    <t>0700320180</t>
  </si>
  <si>
    <t>Проведение мероприятий по повышениюобщественной активности молодежи (МП МО Киржачский район "Социальное и демографическое развитие Киржачского района на 2017-2019 годы")</t>
  </si>
  <si>
    <t>0700520540</t>
  </si>
  <si>
    <t>Р-1.2.3.34</t>
  </si>
  <si>
    <t>Расходы на мероприятия по оздоровлению  детей в каникулярное время                                                  (в рамках подпрограммы «Развитие дошкольного, общего и дополнительного образования детей» МП МО Киржачский район «Развитие образования» на 2014-2020 годы )</t>
  </si>
  <si>
    <t>09201R0500</t>
  </si>
  <si>
    <t>09101R0500</t>
  </si>
  <si>
    <t xml:space="preserve">  </t>
  </si>
  <si>
    <t>09201R0501</t>
  </si>
  <si>
    <t>323</t>
  </si>
  <si>
    <t>09101S0500</t>
  </si>
  <si>
    <t>Р-1.2.1.35</t>
  </si>
  <si>
    <t>Расходы на поддержку приоритетных направлений развития отрасл образования (софинансирование расходов по оздоровлению  детей в каникулярное время)</t>
  </si>
  <si>
    <t xml:space="preserve">Постановление адм.р-на от 04.04.2017 №402 "Об утверждении Порядка расходования субсидий из областного бюджета бюджетам муниципальных образований на софинансирование расходов по оздоровлению детей в каникулярное время" </t>
  </si>
  <si>
    <t>0910171472</t>
  </si>
  <si>
    <t>Закупка товаров, работ и услуг для обеспечения  государственных (муниципальных) нужд</t>
  </si>
  <si>
    <t>0910170500</t>
  </si>
  <si>
    <t>Р-1.2.3.36</t>
  </si>
  <si>
    <t>Реализация социальных проектов</t>
  </si>
  <si>
    <t>1600420280</t>
  </si>
  <si>
    <t>Р-1.2.3.37</t>
  </si>
  <si>
    <t xml:space="preserve">Ежегодное проведение смотр-конкурса ЮИД «Безопасное колесо»  на лучшую общеобразовательную школу года по организации профилактики детского дорожно-транспортного  травматизма </t>
  </si>
  <si>
    <t xml:space="preserve">Постановление администрации района от 14.10.2013 № 1404 «Об утверждении муниципальной программы муниципального образования Киржачский район «Повышение безопасности дорожного движения в  Киржачском районе на 2017-2020 годы», Постановление главы района от 09.06.2012 №597 "Об утверждении Порядка определения объема и условий предоставления муниципальным бюджетным образовательным  учреждениям Киржачского района субсидий на иные цели  из бюджета муниципального  образования Киржачский район" (Бюджет.кодекс РФ, Федер.закон от 08 мая 2010 года №83-Ф3) </t>
  </si>
  <si>
    <t>0500120150</t>
  </si>
  <si>
    <t>Р-1.2.3.38</t>
  </si>
  <si>
    <t xml:space="preserve">Оборудование в образовательных учреждениях уголков  безопасности дорожного движения </t>
  </si>
  <si>
    <t>0500120560</t>
  </si>
  <si>
    <t>Р-1.2.3.39</t>
  </si>
  <si>
    <t>Ежегодное проведение районного смотра-конкурса на лучшую общеобразовательную школу по организации профилактики детского дорожно-транспортного травматизма, 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</si>
  <si>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0500120570</t>
  </si>
  <si>
    <t>Р-1.2.1.40</t>
  </si>
  <si>
    <t>Обеспечение профилактики детского дорожно-транспортного травматизма</t>
  </si>
  <si>
    <t>0500171360</t>
  </si>
  <si>
    <t>Р-1.2.3.41</t>
  </si>
  <si>
    <t>Софинансирование расходов на обеспечение профилактики детского дорожно-транспортного травматизма</t>
  </si>
  <si>
    <t>05001S1360</t>
  </si>
  <si>
    <t>Р-1.2.3.42</t>
  </si>
  <si>
    <t>Расходы на выплаты по оплате труда работников  органов местного самоуправления.</t>
  </si>
  <si>
    <t>Решение Совета народных депутатов Киржачского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</si>
  <si>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09</t>
  </si>
  <si>
    <t>0910100110</t>
  </si>
  <si>
    <t>0930100110</t>
  </si>
  <si>
    <t>Р-1.2.3.43</t>
  </si>
  <si>
    <t>Расходы на обеспечение деятельности (оказание услуг) муниципального казённого учреждения «Централизованная бухгалтерия, обслуживающая муниципальные образовательные учреждения Киржачского района Владимирской области»</t>
  </si>
  <si>
    <t>Постановление администрации Киржачского района от 30.06.2016 №744 "Об утверждении Положения об оплате труда работников муниципального казенного учреждения «Централизованная бухгалтерия, обслуживающая муниципальные образовательные учреждения Киржачского района Владимирской области".</t>
  </si>
  <si>
    <t>091010Б590</t>
  </si>
  <si>
    <t>093010Б590</t>
  </si>
  <si>
    <t>Р-1.2.3.44</t>
  </si>
  <si>
    <t>Расходы на обеспечение деятельности (оказание услуг) муниципального казённого учреждения «Центр ресурсного обеспечения деятельности образовательных учреждений Киржачского района Владимирской области».</t>
  </si>
  <si>
    <t>Постановление главы района от 15.08.2008 №903 "Об оплате труда работников муниципальных учреждений отрасли образования" (Федеральный закон от 06.10.2003 года №131-ФЗ, Закон РФ от 29.12.2012 №273-ФЗ)</t>
  </si>
  <si>
    <t>091010Ш590</t>
  </si>
  <si>
    <t>Закупка товаров, работ и услуг для обеспечения государственных (муниципальных) нужд</t>
  </si>
  <si>
    <t>093010Ш590</t>
  </si>
  <si>
    <t>Р-1.2.3.46</t>
  </si>
  <si>
    <t xml:space="preserve">Муниципальная программа муниципального образования Киржачский район «Защита населения от чрезвычайных ситуаций и снижение рисков их возникновения, обеспечение пожарной безопасности и безопасности на водных объектах на территории Киржачского района на 2017 - 2019 годы»  </t>
  </si>
  <si>
    <t xml:space="preserve">Постановление адм.района от 28.12.2016 №1481 "Об утверждении муниципальной программы муниципального образования Киржачский район «Защита населения от чрезвычайных ситуаций и снижение рисков их возникновения, обеспечение пожарной безопасности и безопасности на водных объектах на территории Киржачского района на 2017 - 2019 годы»  </t>
  </si>
  <si>
    <t>до 31.12.2019</t>
  </si>
  <si>
    <t xml:space="preserve">Обеспечение развития и дальнейшего совершенствования материально-технической базы движения «Школа безопасности», проведение соревнований </t>
  </si>
  <si>
    <t>1100120580</t>
  </si>
  <si>
    <t xml:space="preserve">Обеспечение образовательных учреждений первичными средствами пожаротушения, установка аварийного эвакуационного освещения </t>
  </si>
  <si>
    <t>1100220140</t>
  </si>
  <si>
    <t>Предоставление субсидий бюджетным, автономным учреждениям и иным некоммерческим организациям</t>
  </si>
  <si>
    <t>Р-1.2.3.47</t>
  </si>
  <si>
    <t>Расходы, связанные с содержанием имущества, находящиеся на балансе управления образования</t>
  </si>
  <si>
    <t xml:space="preserve">Постановление главы района от 26.09.12 №1115 "Об утверждении Положения о порядке предоставления жилых помещений детям – сиротам и детям, оставшимся без попечения родителей, а также лицам из числа детей-сирот и детей, оставшимся без попечения родителей, не имеющих закрепленного жилья". </t>
  </si>
  <si>
    <t xml:space="preserve">   в целом</t>
  </si>
  <si>
    <t>0910120430</t>
  </si>
  <si>
    <t>0930120430</t>
  </si>
  <si>
    <t>Р-1.2.1.48</t>
  </si>
  <si>
    <t>Обеспечение полномочий по организации и осуществлению деятельности по опеке и попечительству в отношении несовершеннолетних граждан.</t>
  </si>
  <si>
    <t>Постановление адм.р-на от 19.03.2013 №346 "О порядке предоставления и расходования субвенции, выделенной из областного бюджета на выполнение государственных полномочий по организации и осуществлению деятельности по опеке и попечительству в отношении несовершеннолетних в Киржачском районе".</t>
  </si>
  <si>
    <t>0910170070</t>
  </si>
  <si>
    <t>Р - 1.0.1.49</t>
  </si>
  <si>
    <t>300</t>
  </si>
  <si>
    <t>Р-2.2.1.50</t>
  </si>
  <si>
    <t xml:space="preserve">Социальная поддержка детей-инвалидов дошкольного возраста </t>
  </si>
  <si>
    <t xml:space="preserve">Постановление администрации района от 25.03.2014 №330   О мерах по реализации постановления Губернатора Владимирской области от 29.12.2007 № 976 "О мерах по реализации Закона Владимирской области
"О Наделении органов местного самоуправления отдельными государственными полномочиями   Владимирской области по социальной поддержке детей-инвалидов дошкольного возраста". </t>
  </si>
  <si>
    <t>0910170540</t>
  </si>
  <si>
    <t>313</t>
  </si>
  <si>
    <t>Р-1.2.1.51</t>
  </si>
  <si>
    <t>Р-1.2.1.52</t>
  </si>
  <si>
    <t>Содержание ребенка в семье опекуна и приемной семье, а также вознаграждение, причитающееся приемному родителю.</t>
  </si>
  <si>
    <t xml:space="preserve">Постановление адм.р-на от 21.04.2014 №455 "О мерах по реализации постановления Губернатора Вл.обл. от 31.12.2013 №1568 "О порядке предоставления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</si>
  <si>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0920270650</t>
  </si>
  <si>
    <t>0910170650</t>
  </si>
  <si>
    <t>Оздоровительная компания</t>
  </si>
  <si>
    <t>Р-1.5.1.53</t>
  </si>
  <si>
    <t>Расходы,связанные с распределением субвенций на предоставление жилых помещений детям-сиротам  детям, оставшимся без попечения родителей, лицам из их числа по договорам найма специализированных жилых помещений</t>
  </si>
  <si>
    <t>0910171420</t>
  </si>
  <si>
    <t>412</t>
  </si>
  <si>
    <t>Р-1.4.2.54</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</si>
  <si>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</si>
  <si>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09202R0820</t>
  </si>
  <si>
    <t>Р-1.4.1.55</t>
  </si>
  <si>
    <t>Р-1.2.1.56</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</si>
  <si>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</si>
  <si>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адм.района от 18.12.2017 №2046 "О порядке обращения за получением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а также о порядке ее выплаты".</t>
  </si>
  <si>
    <t>0910170560</t>
  </si>
  <si>
    <t>0920270560</t>
  </si>
  <si>
    <t>Всего</t>
  </si>
  <si>
    <t xml:space="preserve">МКУ "Управление культуры, молодёжной политики, туризма, работы с детьми и семьями администрации Киржачского района" </t>
  </si>
  <si>
    <t>Р-4.1.1.019</t>
  </si>
  <si>
    <t>Расходы, направленные на реализацию проектов-победителей конкурсов в сфере молодежной политики</t>
  </si>
  <si>
    <t>1)Постановление  администрации Владимирской области №423 от 25.05.2017 "Об итогах областного конурса социальных инициатив молодежи на селе "Мирный сердцу уголок" в 2017 году" 2)Постановление администрации Киржачского района Владимирской области №954 от 03.07.2017  "Об утверждении порядка расходования иных межбюджетных трансфертов, выделенных из областного бюджета на реализацию проекта-лауреата "Лицо остановки-лицо деревни" областного конкурса социальных инициатив молодежи на селе "Милый сердцу уголок"</t>
  </si>
  <si>
    <t xml:space="preserve">1)В целом 2)в целом  </t>
  </si>
  <si>
    <t>1)25.05.2017 2)03.07.2017</t>
  </si>
  <si>
    <t xml:space="preserve">1)не установлен 2)не установлен  </t>
  </si>
  <si>
    <t>9990070630</t>
  </si>
  <si>
    <t>Р-1.2.3.020</t>
  </si>
  <si>
    <t>Расходы на обеспечение деятельности (оказание услуг) дворцов культуры, других учреждений культуры</t>
  </si>
  <si>
    <t>1)Постановление администрации Киржачского района от 17.05.2017 г. №663 "Об утверждении порядка расходования средств бюджета муниципального образования, предусмотренных на реализацию муниципальной программы муниципального образования Киржачский район "Развитие культуры и туризма на 2014 - 2020 годы"2)Постановление главы администрации Киржачского района от 20.10.2011г.№882 "Об утверждении Порядка определения обьема и условий предоставления субсидий из бюджета муниципального образования Киржачский район бюджетным учреждениям культуры и дополнительного образования детей на возмещение нормативных затрат, связанных с оказанием ими в соответствии с  муниципальным заданием муниципальных услуг(выполнени работ), а так же субсидий на иные цели"</t>
  </si>
  <si>
    <t xml:space="preserve">1)в целом   2)в целом  </t>
  </si>
  <si>
    <t>1)01.01.2017    2)12.10.2011</t>
  </si>
  <si>
    <t>1)2020       2)не установлен</t>
  </si>
  <si>
    <t>08</t>
  </si>
  <si>
    <t>102010И590</t>
  </si>
  <si>
    <t>Р-1.2.3.021</t>
  </si>
  <si>
    <t>Расходы на обеспечение деятельности (оказание услуг) дворцов культуры, других учреждений культуры.</t>
  </si>
  <si>
    <t>Р-1.2.3.022</t>
  </si>
  <si>
    <t>Софинансирование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</si>
  <si>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 xml:space="preserve">1).Постановление администрации Киржачског о района №965 от 03.07.2017г.«О порядке расходования субсидии, выделенной из областного бюджета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07 мая 2012 года №597, от 01 июня 2012 года №761» </t>
  </si>
  <si>
    <t xml:space="preserve">1)в целом </t>
  </si>
  <si>
    <t>1) 01.01.2017</t>
  </si>
  <si>
    <t>1) не установлен</t>
  </si>
  <si>
    <t>10201S0390</t>
  </si>
  <si>
    <t>Р-1.2.1.023</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</si>
  <si>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</si>
  <si>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1020170390</t>
  </si>
  <si>
    <t>Р-1.2.3.024</t>
  </si>
  <si>
    <t>Расходы на обеспечение деятельности (оказание услуг) музея</t>
  </si>
  <si>
    <t>1)2020  2)не установлен</t>
  </si>
  <si>
    <t>101020Ю590</t>
  </si>
  <si>
    <t>Р-1.2.3.025</t>
  </si>
  <si>
    <t xml:space="preserve">Расходы на обеспечение деятельности (оказание услуг) музея </t>
  </si>
  <si>
    <t xml:space="preserve">1)в целом 2)в целом </t>
  </si>
  <si>
    <t>1)12.10.2011    2)01.01.2017</t>
  </si>
  <si>
    <t>1)не установлен  2)2020</t>
  </si>
  <si>
    <t>Р-1.2.1.026</t>
  </si>
  <si>
    <t>1010270390</t>
  </si>
  <si>
    <t>7.2.1.027</t>
  </si>
  <si>
    <t>Гранты на реализацию творческих проектов в сфере культуры</t>
  </si>
  <si>
    <t>Постановление администрации Киржачского района от 07.07.2017 №985 "Об утверждении порядка расходования иных межбюджетных трансфертов, выделенных из областного бюджета на реализацию творческого проекта - победителя на селе в сфере культуры "Наследники традиций"</t>
  </si>
  <si>
    <t xml:space="preserve">в целом </t>
  </si>
  <si>
    <t>07.07.2017</t>
  </si>
  <si>
    <t xml:space="preserve"> Не установлен </t>
  </si>
  <si>
    <t>1010271330</t>
  </si>
  <si>
    <t>613</t>
  </si>
  <si>
    <t>Р-1.2.3.028</t>
  </si>
  <si>
    <t>10102S0390</t>
  </si>
  <si>
    <t>Р-1.2.3.029</t>
  </si>
  <si>
    <t>Расходы на обеспечение деятельности (оказание услуг) библиотек</t>
  </si>
  <si>
    <t>101010Э590</t>
  </si>
  <si>
    <t>Р-1.2.1.030</t>
  </si>
  <si>
    <t>1010170390</t>
  </si>
  <si>
    <t>Р-1.2.3.031</t>
  </si>
  <si>
    <t>Софинансирование на 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</si>
  <si>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10101S0390</t>
  </si>
  <si>
    <t>Р-7.2.3.032</t>
  </si>
  <si>
    <t>Пополнение книжных фондов библиотек муниципального образования</t>
  </si>
  <si>
    <t>1) Соглашение о предоставлении субсидии бюджету муниципального образования Киржачский район из областного бюджета на поддержку отрасли культуры №159 от 27.04.2017 г;  2) Постановление главы района от 03.07.2017г. №967 «О порядке расходования субсидии, выделенной из областного бюджета на поддержку отрасли культуры»</t>
  </si>
  <si>
    <t>1)В целом  2)В целом</t>
  </si>
  <si>
    <t>1)27.04.2017   2)01.01.2017</t>
  </si>
  <si>
    <t>1)31.12.2017г; 2) не установлен</t>
  </si>
  <si>
    <t>1010120190</t>
  </si>
  <si>
    <t>Р-4.2.3.033</t>
  </si>
  <si>
    <t xml:space="preserve">Поддержка отрасли культуры   </t>
  </si>
  <si>
    <t>1) Соглашение о предоставлении субсидии бюджету муниципального образования Киржачский район из областного бюджета на поддержку отрасли культуры №159 от 27.04.2017 г;  2) Постановление главы администрации Киржачского района от 03.07.2017г. №967 «О порядке расходования субсидии, выделенной из областного бюджета на поддержку отрасли культуры»</t>
  </si>
  <si>
    <t>10101R5190</t>
  </si>
  <si>
    <t>Р-4.2.2.034</t>
  </si>
  <si>
    <t>Софинансирование расходов на поддержку отрасли культуры на комплектование книжных фондов библиотек муниципального образования</t>
  </si>
  <si>
    <t xml:space="preserve">  1) Проект постановления администрации Киржачского района  «О порядке расходования субсидии, выделенной из областного бюджета на поддержку отрасли культуры»</t>
  </si>
  <si>
    <t>1)В целом</t>
  </si>
  <si>
    <t>1)01.01.2018</t>
  </si>
  <si>
    <t>10101L5190</t>
  </si>
  <si>
    <t>Р-4.1.1.035</t>
  </si>
  <si>
    <t>Расходы на поддержку отрасли культуры на комплектование книжных фондов библиотек муниципального образования</t>
  </si>
  <si>
    <t>Р-7.2.3.036</t>
  </si>
  <si>
    <t xml:space="preserve">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дополнительного образования детей в сфере культуры  </t>
  </si>
  <si>
    <t>1) Постановление главы района от 11.05.2010 №485 "О порядке оказания мер социальной поддержки по оплате за содержание и ремонт жилья, услуг теплоснабжения (отопления) и электроснабжения, освещения для лиц, предусмотренных главами 14,15 Закона Владимирской области от 02.10.2007 года №120-ОЗ "О социальной поддержке и социальном обслуживании отдельных категорий граждан во Владимирской области" (Постановление Губернатора Владимирской области от 25.03.2010 года №357 "Об утверждении Порядка  предоставления мер социальной поддержки работникам культуры")"</t>
  </si>
  <si>
    <t>1)11.05.2010</t>
  </si>
  <si>
    <t>1)не установлен</t>
  </si>
  <si>
    <t>1060270230</t>
  </si>
  <si>
    <t>Р-7.2.3.037</t>
  </si>
  <si>
    <t>Мероприятия направленные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2017-2020 годы»</t>
  </si>
  <si>
    <t>1)Постановление администрации Киржачского района Владимирской области №347 от 29.03.2017 "О порядке расходования денежных средств, выделенных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2017 - 2020 годы"</t>
  </si>
  <si>
    <t>1)в целом</t>
  </si>
  <si>
    <t>1)29.03.2017</t>
  </si>
  <si>
    <t>1)2020</t>
  </si>
  <si>
    <t>1900120680</t>
  </si>
  <si>
    <t>Р-7.2.3.038</t>
  </si>
  <si>
    <t>Поддержка общественных инициатив и мероприятий, направленных на формирование и укрепление гражданского патриотизма и российской гражданской идентичности</t>
  </si>
  <si>
    <t>1)Постановление администрации Киржачского района Владимирской области №149 от 17.02.2017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на 2015-2017 годы", "Формирование доступной среды, жизнедеятельности инвалидов на 2016-2018 гг.", "Обеспечение безопасности населения и территорий Киржачского района на 2016-2018 гг."</t>
  </si>
  <si>
    <t>1)17.02.2017</t>
  </si>
  <si>
    <t>2100120720</t>
  </si>
  <si>
    <t>Р-7.2.1.039</t>
  </si>
  <si>
    <t>Мероприятия, направленные на развитие народного творчества, национальных искусств, ремесел</t>
  </si>
  <si>
    <t>2100220730</t>
  </si>
  <si>
    <t>Р-4.1.3.040</t>
  </si>
  <si>
    <t>Мероприятия, направленные на реконструкцию мемориала на месте гибели Героев Советского Союза летчика-космонавта Гагаринв Ю.А. и летчика-испытателя Серегина В.С.</t>
  </si>
  <si>
    <t>1)Постановление администрации Киржачского района Владимирской области №775 от 31.05.2017 "О направлении средств областного бюджета в виде дотации на сбалансированность местных бюджетов в 2017 году в сумме 20 000 000 рублей на реконструкцию мемориала на месте гибели Героев Советского Союза летчика-космонавта Гагарина Ю.А. и летчика-испытателя Серегина В.С.   2) Постановление  администрации Киржачского района №1066 от 25.07.2017г. "Об утверждении порядка расходования средств областного бюджета в виде дотации на сбалансированность местных бюджетов в 2017г. на реконструкцию мемориала на месте гибели Героев Советского Союза летчика-космонавтаГагарина Ю.А. и летчика -испытателя Серегина В.С."</t>
  </si>
  <si>
    <t>1)в целом   2) в целом</t>
  </si>
  <si>
    <t>1)31.05.2017   2)25.07.2017</t>
  </si>
  <si>
    <t>1)не установлен 2)не установлен</t>
  </si>
  <si>
    <t>9990070440</t>
  </si>
  <si>
    <t>464</t>
  </si>
  <si>
    <t>Расходы за счет межбюджетных трансфертов, перечисляемых из бюджета муниципального образования сельское поселение Кипревское в соответствии с заключенным соглашением на обеспечение деятельности учреждений культуры</t>
  </si>
  <si>
    <t xml:space="preserve">1)Постановление администрации Киржачского района Владимирской области №670 от 19.05.2017 "О принятии осуществления отдельных полномочий переданных администрацией муниципального образования сельское поселение Кипревское Киржаского района Владимирской области; 2)Постановление администрации Киржачского района Владимирской области №671 от 19.05.2017 "О порядке предоставления и расходования  межбюджетных трансфертов, передаваемых из бюджета муниципального образования сельское поселение Кипревское Киржачского района Владимирской области на осуществление части полномочий в соответствии с заключенным соглашением между администрацией сельского поселения Кипревское и администрацией Киржачского района о передаче осуществления части полномочий по решению вопросов местного значения </t>
  </si>
  <si>
    <t>1)15.05.2017 1)15.05.2017</t>
  </si>
  <si>
    <t>1)15.05.2018 2)не установлен</t>
  </si>
  <si>
    <t>99900П0050</t>
  </si>
  <si>
    <t>Расходы на выплаты персоналу в целях обеспечения выполнения функций госсударственными (муниципальными) органами, казенными учреждениями, органами управления госсударственными внебюджетными фондами)</t>
  </si>
  <si>
    <t>Закупка товаров, работ и услуг для обеспечения госсударственных (муниципальных) нужд</t>
  </si>
  <si>
    <t>851</t>
  </si>
  <si>
    <t>Р-7.1.3.041</t>
  </si>
  <si>
    <t>Премии в области культуры, искусства и литературы.</t>
  </si>
  <si>
    <t xml:space="preserve">в целом  </t>
  </si>
  <si>
    <t>17.02.2017</t>
  </si>
  <si>
    <t>0700510040</t>
  </si>
  <si>
    <t>350</t>
  </si>
  <si>
    <t>Р-7.1.3.042</t>
  </si>
  <si>
    <t xml:space="preserve">Расходы на обеспечение деятельности (оказание услуг) муниципального казенного учреждения "Управление культуры, молодежной политики, туризма Киржачского района" </t>
  </si>
  <si>
    <t>Постановление администрации Киржачского района от 17.05.2017 г. №663 "Об утверждении порядка расходования средств бюджета муниципального образования, предусмотренных на реализацию муниципальной программы муниципального образования Киржачский район "Развитие культуры и туризма на 2014 - 2020 годы"</t>
  </si>
  <si>
    <t>01.01.2017</t>
  </si>
  <si>
    <t>0000000000</t>
  </si>
  <si>
    <t>106010К590</t>
  </si>
  <si>
    <t>1060120390</t>
  </si>
  <si>
    <t>Р-4.1.1.043</t>
  </si>
  <si>
    <t xml:space="preserve">Предоставление мер социальной поддержкипо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дополнительногообразования детей в сферекультуры </t>
  </si>
  <si>
    <t>1) Постановление главы района от 11.05.2010 №485 "О порядке оказания мер социальной поддержки по оплате за содержание и ремонт жилья, услуг теплоснабжения (отопления) и электроснабжения, освещения для лиц, предусмотренных главами 14,15 Закона Владимирской области от 02.10.2007 года №120-ОЗ "О социальной поддержке и социальном обслуживании отдельных категорий граждан во Владимирской области" (Постановление Губернатора Владимирской области от 25.03.2010 года №357 "Об утверждении Порядка  предоставления мер социальной поддержки работникам культуры") 2) Постановление администрации Киржачского района от 17.05.2017 г. №663 "Об утверждении порядка расходования средств бюджета муниципального образования, предусмотренных на реализацию муниципальной программы муниципального образования Киржачский район "Развитие культуры и туризма на 2014 - 2020 годы"</t>
  </si>
  <si>
    <t>1)в целом. 2) в целом</t>
  </si>
  <si>
    <t>1).11.05.2010 2).17.05.2017</t>
  </si>
  <si>
    <t>1).не установлен, 2).не установлен</t>
  </si>
  <si>
    <t>Итого</t>
  </si>
  <si>
    <r>
      <t>Постановление адм.Киржачского района от 31.05.2016 №597 "О порядке расходования</t>
    </r>
    <r>
      <rPr>
        <i/>
        <sz val="12"/>
        <rFont val="Times New Roman"/>
        <family val="1"/>
        <charset val="204"/>
      </rPr>
      <t xml:space="preserve"> </t>
    </r>
    <r>
      <rPr>
        <sz val="12"/>
        <rFont val="Times New Roman"/>
        <family val="1"/>
        <charset val="204"/>
      </rPr>
      <t xml:space="preserve"> иных межбюджетных трансфертов бюджетам муниципальных образований на приобретение транспортных средств для подвоза  обучающихся сельских школ"</t>
    </r>
  </si>
  <si>
    <r>
      <t xml:space="preserve">Постановление адм.р-на от 02.03.2018 №305 "Об организации оздоровления и  занятости детей и подростков в 2018 году на территории Киржачского района".                                                             </t>
    </r>
    <r>
      <rPr>
        <sz val="12"/>
        <color indexed="10"/>
        <rFont val="Times New Roman"/>
        <family val="1"/>
        <charset val="204"/>
      </rPr>
      <t xml:space="preserve">                </t>
    </r>
    <r>
      <rPr>
        <sz val="12"/>
        <rFont val="Times New Roman"/>
        <family val="1"/>
        <charset val="204"/>
      </rPr>
      <t xml:space="preserve">                                                                                  </t>
    </r>
  </si>
  <si>
    <t>Администрация Киржачского района</t>
  </si>
  <si>
    <t>Код расход-ного обяза-тельства</t>
  </si>
  <si>
    <t>Код подраз-дела класси-фикации расходов бюджета</t>
  </si>
  <si>
    <t>Код целевой статьи класси-фикации расходов бюджета</t>
  </si>
  <si>
    <t>Код вида расходов класси-фикации расходов бюджета</t>
  </si>
  <si>
    <t>Код операции сектора государственного управления</t>
  </si>
  <si>
    <t>Объем средств на исполнение расходного обязательства (руб.)</t>
  </si>
  <si>
    <t>Р-7.4.3.001</t>
  </si>
  <si>
    <t>Решение Совета народных депутатов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t>
  </si>
  <si>
    <t>п.2</t>
  </si>
  <si>
    <t>Р-7.4.3.002</t>
  </si>
  <si>
    <t xml:space="preserve">Расходы на обеспечение  функций органов местного самоуправления </t>
  </si>
  <si>
    <t xml:space="preserve">Решение районного Совета народных депутатов от 28.07.2006 №11/141 "О Положении о Совете народных депутатов Киржачского района"        </t>
  </si>
  <si>
    <t xml:space="preserve">п.7 раз.1                                                                                                                                                                                                                                                                                                                                                                                                           </t>
  </si>
  <si>
    <t>9990000190</t>
  </si>
  <si>
    <t>Р-7.4.1.003</t>
  </si>
  <si>
    <t xml:space="preserve">Обеспечение деятельности комиссий по делам несовершеннолетних  и защите их прав </t>
  </si>
  <si>
    <t>п.3 раз.1</t>
  </si>
  <si>
    <t>9990070010</t>
  </si>
  <si>
    <t>Постановление главы района от 01.02.2006 №55 "О мерах по реализации Закона Владимирской области "О наделении органов местного самоуправления отдельными государственными полномочиями по организации деятельности комиссии по делам несовершеннолетних"</t>
  </si>
  <si>
    <t>п.3</t>
  </si>
  <si>
    <t>Постановление администрации района от 31.08.2017 № 1260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2018  год"</t>
  </si>
  <si>
    <t>п.1</t>
  </si>
  <si>
    <t>1 год</t>
  </si>
  <si>
    <t>Услуги связи</t>
  </si>
  <si>
    <t>Коммунальные услуги</t>
  </si>
  <si>
    <t xml:space="preserve">Работы, услуги по содержанию имущества </t>
  </si>
  <si>
    <t>Р-7.4.1.004</t>
  </si>
  <si>
    <t xml:space="preserve">Реализация отдельных государственных полномочий по вопросам административного законодательства </t>
  </si>
  <si>
    <t xml:space="preserve">Решение Совета народных депутатов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t>
  </si>
  <si>
    <t>9990070020</t>
  </si>
  <si>
    <t xml:space="preserve">Постановление главы района от 25.12.2006 №1327 "О порядке финансирования переданных администрации Киржачского района отдельных государственных полномочий Владимирской области по вопросам административного законодательства" с учетом изменений </t>
  </si>
  <si>
    <t xml:space="preserve">Работы, услуги </t>
  </si>
  <si>
    <t>Прочие работы, услуги по содержанию имущества</t>
  </si>
  <si>
    <t>Р-7.4.3.005</t>
  </si>
  <si>
    <t xml:space="preserve">Расходы на выплаты по оплате труда работников органов местного самоуправления </t>
  </si>
  <si>
    <t>Постановление главы администрации района от 18.04.2011 № 72 "Об утверждении Положения об администрации Киржачского района" (с изменениями)</t>
  </si>
  <si>
    <t xml:space="preserve">Решение Совета народных депутатов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 </t>
  </si>
  <si>
    <t>Р-7.4.3.006</t>
  </si>
  <si>
    <t xml:space="preserve">в целом               </t>
  </si>
  <si>
    <t>852</t>
  </si>
  <si>
    <t>Р - 7.4.3.007</t>
  </si>
  <si>
    <t>Расходы по обеспечению муниципальной службы Киржачского района на 2018 - 2020 годы</t>
  </si>
  <si>
    <t>Проект постановления "О порядке расходования денежных средств на расходы по обеспечению муниципальной службы Киржачского района на 2018-2020 годы"</t>
  </si>
  <si>
    <t>2000120780</t>
  </si>
  <si>
    <t>200</t>
  </si>
  <si>
    <t>0</t>
  </si>
  <si>
    <t>56700</t>
  </si>
  <si>
    <t>75200</t>
  </si>
  <si>
    <t>Постановление администрации Киржачского района ВО от 20.06.2017 № 881 "Об утверждении муниципальной программы "Развитие муниципальной службы Киржачского района на 2018 -2020 годы"</t>
  </si>
  <si>
    <t>Р-7.4.3.008</t>
  </si>
  <si>
    <t>Расходы на выплаты по оплате труда главы местной администрации (исполнительно-распорядительного органа муниципального образования)</t>
  </si>
  <si>
    <t>999000Г110</t>
  </si>
  <si>
    <t xml:space="preserve">Решение Совета народных депутатов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  </t>
  </si>
  <si>
    <t>Р-7.5.2.009</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</si>
  <si>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</si>
  <si>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Постановление главы района от 31.03.2006 №323 "О порядке финансирования государственных полномочий по составлению списков кандидатов в присяжные заседатели федеральных судов общей юрисдикции на территории муниципального образования Киржачский район" </t>
  </si>
  <si>
    <t>05</t>
  </si>
  <si>
    <t>9990051200</t>
  </si>
  <si>
    <t>Р-7.5.3.010</t>
  </si>
  <si>
    <t xml:space="preserve">Резервный фонд администрации Киржачского района </t>
  </si>
  <si>
    <t xml:space="preserve">Решение Совета народных депутатов района от 29.06.2012 № 18/144 "Об утверждении Положения о резервном фонде администрации  Киржачского района" </t>
  </si>
  <si>
    <t>9990020020</t>
  </si>
  <si>
    <t>870</t>
  </si>
  <si>
    <t>Р-7.4.3.011</t>
  </si>
  <si>
    <t>Обеспечение участия представителей общественных организаций района в региональных и всероссийских мероприятиях (услуги)</t>
  </si>
  <si>
    <t>Постановление администрации Киржачского района ВО от 17.02.2017г. № 149 "Об утверждении порядка расходования средств муниципальных программ МО Киржачский район "Социальное и демографическое развитие Киржачского района","Противодействие злоупотреблению наркотиками и их незаконному обороту на 2015-2017 годы","Формирование доступной среды, жизнедеятельности инвалидов на 2016-2018гг","Обеспечение безопасности населения и территорий Киржачского района на 2016-2018гг."</t>
  </si>
  <si>
    <t>со дня подписания</t>
  </si>
  <si>
    <t>0700120490</t>
  </si>
  <si>
    <t>Р-1.2.3.012</t>
  </si>
  <si>
    <t>Расходы на обеспечение деятельности  муниципального бюджетного учреждения "Многофункциональный центр предоставления государственных и муниципальных  услуг на территории Киржачского района"</t>
  </si>
  <si>
    <t xml:space="preserve">Постановление администрации района от 19.11.2015 № 995 "О создании муниципального бюджетного учреждения "Многофункциональный центр предоставления государственных и муниципальных услуг населению Киржачского района" </t>
  </si>
  <si>
    <t>Постановление администрации  района от 13.01.2016 № 09 " Об утверждении Порядка определения объема и условий предоставления субсидий из бюджета муниципального образрвания Киржачский район муниципальному  бюджетному учреждению "Многофункциональный центр предоставления государственных и муниципальных услуг населению Киржачского района" на возмещение нормативных затрат, связанных с оказанием им в соответствии с муниципальным заданием муниципальных услуг (выполнением работ), а также субсидий на иные цели"</t>
  </si>
  <si>
    <t xml:space="preserve">Постановление администрации района от 09.12.2015 №1050 "Об утверждении Положения об оплате труда работников муниципального бюджетного учреждения "Многофункциональный центр по предоставлению государственных и муниципальных услуг населению Киржачского района" </t>
  </si>
  <si>
    <t>не   установлен</t>
  </si>
  <si>
    <t xml:space="preserve">Безвозмездные перечисления государственным и муниципальным организациям </t>
  </si>
  <si>
    <t>012001S1390</t>
  </si>
  <si>
    <t>120010М590</t>
  </si>
  <si>
    <t>1160600</t>
  </si>
  <si>
    <t>Р-1.2.1.013</t>
  </si>
  <si>
    <t xml:space="preserve">Софинансирование расходов, связанных с предоставлением государственных и муниципальных услуг по принципу "одного окна" </t>
  </si>
  <si>
    <t>1200171390</t>
  </si>
  <si>
    <t>2758000</t>
  </si>
  <si>
    <t>Р-7.4.2.014</t>
  </si>
  <si>
    <t xml:space="preserve">Осуществление полномочий Российской Федерации по государственной регистрации актов гражданского состояния </t>
  </si>
  <si>
    <t>9990059300</t>
  </si>
  <si>
    <t>Постановление главы района от 31.12.2013 № 1834  "О порядке финансирования отдельных полномочий, переданных на государственную регистрацию  актов гражданского состояния администрации Киржачского района Владимирской области"</t>
  </si>
  <si>
    <t>Р- 7.4.2.015</t>
  </si>
  <si>
    <t xml:space="preserve">Субвенция на мероприятия по переводу в электронную форму книг государственной регистрации актов гражданского состояния </t>
  </si>
  <si>
    <t>Проект постановления "О порядке расходования денежных средств на мероприятия по переводу в электронную форму книг государственной регистрации актов гражданского состояния"</t>
  </si>
  <si>
    <t>9990059301</t>
  </si>
  <si>
    <t>223</t>
  </si>
  <si>
    <t>Р-7.4.3.016</t>
  </si>
  <si>
    <t xml:space="preserve">Решение Совета народных депутатов района от 31.10.2012 № 22/187  "О финансировании расходов, связанных с исполнением решений судов и и возмещением прочих судебных расходов" </t>
  </si>
  <si>
    <t>9990020030</t>
  </si>
  <si>
    <t>Постановление администрации Киржачского района от 18.12.2013 № 1727 "О порядке финансирования расходов, связанных с исполнением решений судов и возмещением прочих судебных расходов"</t>
  </si>
  <si>
    <t>831</t>
  </si>
  <si>
    <t>Р-7.5.3.017</t>
  </si>
  <si>
    <t xml:space="preserve">Расходы на выполнение обязательств муниципального района, связанных с уплатой членских взносов в ассоциации </t>
  </si>
  <si>
    <t xml:space="preserve">Решение районного Совета народных депутатов от 28.09.2011 № 7/55 "О выделении администрации района ассигнований на оплату членских взносов в Ассоциацию "Совет муниципальных образований Владимирской области" </t>
  </si>
  <si>
    <t>9990020040</t>
  </si>
  <si>
    <t>Р-7.5.3.018</t>
  </si>
  <si>
    <t>Расходы на уплату земельного налога на участки, предоставленные администрацией Киржачского района в постоянное (бессрочное) пользование</t>
  </si>
  <si>
    <t>Решение Совета народных депутатов Киржачского района от 29.04.2015 № 54/429 "О выделении ассигнований на уплату земельного налога на участки, предоставленные администрации Киржачского района в постоянное (бессрочное) пользование"</t>
  </si>
  <si>
    <t>9990020460</t>
  </si>
  <si>
    <t>Р-7.1.3.019</t>
  </si>
  <si>
    <t>Решение Совета народных депутатов Киржачского района от 29.04.2009 №53/795 "О создании МУ "Хозяйственно-транспортное управление администрации Киржачского района Владимирской области"</t>
  </si>
  <si>
    <t>9990001590</t>
  </si>
  <si>
    <t xml:space="preserve">Решение Совета народных депутатов городского поселения город Киржач от 19.06.2007 №23/142 "Об установлении земельного налога на территории муниципального образования городское поселение город Киржач" </t>
  </si>
  <si>
    <t>Постановление главы администрации  Киржачского района от 28.04.2012 № 407 "Об утверждении Положения об оплате труда работников МКУ "ХТУ администрации Киржачского района", осуществляющих профессиональную деятельность по профессиям рабочих"</t>
  </si>
  <si>
    <t>Постановление главы администрации  Киржачского района от 31.05.2016 № 593 "Об утверждении Положения об оплате труда работников муниципального казенного учреждения "Хозяйственно-транспортное управление  администрации Киржачского района" (с изменением)</t>
  </si>
  <si>
    <t>Постановление администрации района от 31.08.2017 № 1260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2017  год"</t>
  </si>
  <si>
    <t>Р-7.1.3.020</t>
  </si>
  <si>
    <t>Обеспечение функционирования, информационное обслуживание муниципальных информационных систем, техническое обслуживание компьютерной, печатающей и копировальной техники</t>
  </si>
  <si>
    <t>Проект постановления "О порядке расходования денежных средств по муниципальной программе муниципального образования Киржачский район  «Информатизация Киржачского района на 2016-2018 годы»</t>
  </si>
  <si>
    <t>1700120590</t>
  </si>
  <si>
    <t xml:space="preserve">Постановление администрации района  от 08.12.2015 № 1044 "Об утверждении муниципальной программы мунципального образования Киржачского район "Информатизация Киржачского района на 2016-2018 годы" </t>
  </si>
  <si>
    <t>01.01.2016    31.12.2018</t>
  </si>
  <si>
    <t>Р-7.1.3.021</t>
  </si>
  <si>
    <t xml:space="preserve"> Постановление главы  Киржачского района от 22.09.2009г. № 1144 "О создании муниципального учреждения "Киржачский районный архив" </t>
  </si>
  <si>
    <t>9990002590</t>
  </si>
  <si>
    <t xml:space="preserve">Постановление главы администрации Киржачского района от 28.11.2011  № 1135 "Об изменении типа Муниципального учреждения "Киржачский районный архив" </t>
  </si>
  <si>
    <t>Постановление главы Киржачского района от 27.06.2016 № 730 "Об утверждении положения об оплате труда работников муниципального учреждения "Киржачский районный архив" (с изменениями)</t>
  </si>
  <si>
    <t>Прочие расходв</t>
  </si>
  <si>
    <t>Р-7.1.3.022</t>
  </si>
  <si>
    <t>Расходы на обеспечение деятельности (оказание услуг) муниципального казенного учреждения "Управление муниципальными закупками Киржачского района"</t>
  </si>
  <si>
    <t>Постановление администрации Киржачского района от 28.12.2016 № 1476 "О создании МКУ "Управление муниципальными закупками"</t>
  </si>
  <si>
    <t>999000Т590</t>
  </si>
  <si>
    <t>Постановление администрации Киржачского района от 27.02.2017 № 173 "Об утверждении Положения об оплате труда работников МКУ "Управление муниципальными закупками Киржачского района"</t>
  </si>
  <si>
    <t>Р-4.1.3.023</t>
  </si>
  <si>
    <t xml:space="preserve">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расходы, связанные с организацией и осуществлением мероприятий по территориальной обороне и гражданской обороне, защите населения и территории   поселения от чрезвычайных ситуаций природногои техногенного характера </t>
  </si>
  <si>
    <t xml:space="preserve">Постановление администрации Киржачского района Владимирской области от 22.12.2016 № 1435 " О передаче осуществления части своих полномочий по решению вопросов местного значения администрации сельского поселения Кипревское, входящего в состав МО Киржачский район Владимирской области"                                                                    </t>
  </si>
  <si>
    <t xml:space="preserve">в целом                                                                                                                                                                                                                                                                                                                                                                                                                                                                                                                                                                                               </t>
  </si>
  <si>
    <t>01.01.2017-31.12.2019</t>
  </si>
  <si>
    <t>110018Г030</t>
  </si>
  <si>
    <t>500</t>
  </si>
  <si>
    <t xml:space="preserve">Постановление администрации Киржачского района Владимирской области от 22.12.2016 № 1436 " О передаче осуществления части своих полномочий по решению вопросов местного значения администрации сельского поселения Горкинское, входящего в состав МО Киржачский район Владимирской области"  </t>
  </si>
  <si>
    <t>Постановление администрации Киржачского района Владимирской области от 22.12.2016 № 1437 " О передаче осуществления части своих полномочий по решению вопросов местного значения администрации сельского поселения Филипповское, входящего в состав МО Киржачский район Владимирской области"</t>
  </si>
  <si>
    <t xml:space="preserve">Постановление администрации Киржачского района Владимирской области от 22.12.2016 № 1438 " О передаче осуществления части своих полномочий по решению вопросов местного значения администрации сельского поселения Першинское, входящего в состав МО Киржачский район Владимирской области"                                                                </t>
  </si>
  <si>
    <t>Постановление администрации Киржачского района от 20.12.2016 № 1429 "О порядке предоставления межбюджетных трансфертов из бюджета муниципального образования Киржачский район Владимирской области бюджетам сельских поселений, входящих в состав муниципального образования Киржачский район Владимирской области,на осуществление части полномочий администрации Киржачского района по организации и осуществлению мероприятий по территориальной обороне и гражданской обороне,защите населения и территории поселения от чрезвычайных ситуаций природного и техногенного характера"</t>
  </si>
  <si>
    <t>Перечисления другим бюджетам бюджетной системы Российской Федерации</t>
  </si>
  <si>
    <t>110048Г030</t>
  </si>
  <si>
    <t>Безвозмездные перечисления организациям, за исключением государственных и муниципальных организаций</t>
  </si>
  <si>
    <t>Р-7.5.3.024</t>
  </si>
  <si>
    <t>Создание, хранение, использование и восполнение резерва финансовых и материальных ресурсов для ликвидации чрезвычайных ситуаций на территории Киржачского района</t>
  </si>
  <si>
    <t>Проект постановления "О проядке расходования денежных средств на создание, хранение, использование и восполнение резерва финансовых и материальных ресурсов для ликвидации чрезвычайных ситуаций на территории Киржачского района</t>
  </si>
  <si>
    <t>1100120660</t>
  </si>
  <si>
    <t>Постановление администрации Киржачского района Владимирской области от 28.12.2016г. № 1481 "Об утверждении муниципальной программы муниципального образования Киржачский район Владимирской области "Защита населения от чрезвычайных ситуаций и снижение рисков их возникновения, обеспечения пожарной безопасности и безопасности на водных объектах на территории Киржачского района на 2017-2019 годы"</t>
  </si>
  <si>
    <t>2017-2019</t>
  </si>
  <si>
    <t>Р-7.1.3.025</t>
  </si>
  <si>
    <t>Постановление администрации района от 01.03.2016 № 131 "О переименовании муниципального казенного учреждения "Единаядежурно-диспетчерская служба Киржачского района Владимирской области"</t>
  </si>
  <si>
    <t>не  установлен</t>
  </si>
  <si>
    <t>9990008590</t>
  </si>
  <si>
    <t xml:space="preserve">Постановление главы района от 27.10.2017г. № 1726 "Об утверждении Положения об оплате труда работников муниципального казенного учреждения  "Управление по делам гражданской обороны и чрезвычайным ситуациям Киржачского района" </t>
  </si>
  <si>
    <t>Р-7.1.3.026</t>
  </si>
  <si>
    <t>Расходы на оплату услуг по использованию радиочастотного спектра</t>
  </si>
  <si>
    <t>Проект постановления "О порядке расходования денежных средств на расходы по оплате услуг по использованию радиочастотного спектра</t>
  </si>
  <si>
    <t>9990020310</t>
  </si>
  <si>
    <t>Р-7.1.3.027</t>
  </si>
  <si>
    <t>Постановление администарции района от 01.03.2016 № 131 "О переименовании муниципального казенного учреждения "Единая дежурно-диспетчерская служба Киржачского района Владмирской области"</t>
  </si>
  <si>
    <t>99900П0010</t>
  </si>
  <si>
    <t>Постановление  главы района от 21.11.2010 № 1399 "О создании  муниципального учреждения "Единая дежурно-диспетчерская служба Киржачского района Владимирской области" (с изменениями)</t>
  </si>
  <si>
    <t>Постановление администарции Киржачского района от 10.12.2014 № 1698  "О порядке финансирования расходов в части осуществления полномочий по сбору и обмену информацией в области защиты населения и территории от чрезвычайных ситуаций природного и техногенного характера (содержание единой дежурно-диспетчерской службы - МКУ "ЕДДС Киржачского района")"</t>
  </si>
  <si>
    <t>Постановление главы района от 31.12.2013 № 1841 "О порядке расходования иных межбюджетных трансфертов для осуществления полномочий по сбору и обмену информации в области защиты населения и территорий от чрезвычайных ситуаций природного и техногенного характера (содержание  ЕДДС)"</t>
  </si>
  <si>
    <t>Транспортные расходы</t>
  </si>
  <si>
    <t>Р-7.4.3.028</t>
  </si>
  <si>
    <t>Подготовка к переходу работы оперативных служб по единому номеру "112"</t>
  </si>
  <si>
    <t>Проект постановления "О проядке расходования денежных средств на подготовку к переходу работы оперативных служб по единому номеру "112"</t>
  </si>
  <si>
    <t>1100420670</t>
  </si>
  <si>
    <t>Р-7.4.3.029</t>
  </si>
  <si>
    <t>Расходы за счет межбюджетных трансфертов, перечисляемых из бюджетов поселений на подготовку к переходу работы оперативных служб по единому номеру "112"</t>
  </si>
  <si>
    <t>Проект постановления "О проядке расходования денежных средств за счет межбюджетных трансфертов,перечисляемых из бюджетов поселений на подготовку к переходу работы оперативных служб по единому номеру "112"</t>
  </si>
  <si>
    <t>1100480670</t>
  </si>
  <si>
    <t>Р-7.4.3.030</t>
  </si>
  <si>
    <t>Поддержка гражданам и их объединениям, участвующим в охране общественного порядка</t>
  </si>
  <si>
    <t>с момента подписания</t>
  </si>
  <si>
    <t>0800120260</t>
  </si>
  <si>
    <t>Р - 7.4.3.031</t>
  </si>
  <si>
    <t>Укрепление материально-технической базы добровольных народных дружин, участвующих в охране общественного порядка</t>
  </si>
  <si>
    <t>Проект постановления "О порядке расходования денежных средств на укрепление материально-технической базы добровольных народных дружин, участвующих в охране общественного порядка"</t>
  </si>
  <si>
    <t>0800120790</t>
  </si>
  <si>
    <t>Р-7.4.3.032</t>
  </si>
  <si>
    <t>Участие в областных комплексных соревнованиях</t>
  </si>
  <si>
    <t xml:space="preserve">не установлен </t>
  </si>
  <si>
    <t>1500220100</t>
  </si>
  <si>
    <t>113</t>
  </si>
  <si>
    <t>Р-7.5.1.033</t>
  </si>
  <si>
    <t>Защита от болезней, общих для человека и животных</t>
  </si>
  <si>
    <t xml:space="preserve">Постановление администрации района от 30.12.2015 № 1139 "О порядке расходования субвенции, выделенной из областного бюджета на осуществление отдельных полномочий по защите населения от болезней, общих для человека и животных, в рамках подпрограммы "Развитие подотрасли животноводства, переработки и реализации продукции  животноводства" Муниципальной программы развития агропромышленного комплекса Киржачского района на 2013-2020 годы" </t>
  </si>
  <si>
    <t>01.01.2013 - 31.12.2020</t>
  </si>
  <si>
    <t>0140470120</t>
  </si>
  <si>
    <t>414</t>
  </si>
  <si>
    <t>Р-7.5.1.034</t>
  </si>
  <si>
    <t xml:space="preserve">Осуществление отдельных государственных полномочий Владимирской области в сфере обращения с безнадзорными животными </t>
  </si>
  <si>
    <t>Постановление администрации Киржачского района Владимирской области  от 13.02.2017 № 122 "О порядке расходования средств субвенции на осуществление отдельных полномочий ВО в сфере обращения с безнадзорными животными на территории ВО, передаваемых для исполнения гос.функций определенных Законом ВО от 08.05.2015 № 54-ОЗ "О наделении органов местного самоуправления муниципальных образований ВО отдельными гос.полномочиями ВО в сфере обращения с безнадзорными животными на тер-ии ВО"</t>
  </si>
  <si>
    <t>0140570920</t>
  </si>
  <si>
    <t>Постановление администрации Киржачского района от 03.02.2016 № 94 "Об осуществлении отдельных государственных полномочий Владимирской области в сфере обращения с безнадзорными животными на территории Киржачского района Владимирской области</t>
  </si>
  <si>
    <t>Р-6.5.3.035</t>
  </si>
  <si>
    <t xml:space="preserve">Возмещение потерь в доходах перевозчиков осуществляющих пассажирские перевозки на нерентабельных маршрутах автомобильным транспортом общего пользования между поселениями на территории района </t>
  </si>
  <si>
    <t xml:space="preserve">Постановление главы района от 03.11.2017 № 1763 "О порядке финансирования потерь в доходах перевозчиков, осуществляющих пассажирские перевозки на нерентабельных маршрутах автомобильным транспортом общего пользования между поселениями на территории Киржачского района" </t>
  </si>
  <si>
    <t>9990060010</t>
  </si>
  <si>
    <t>814</t>
  </si>
  <si>
    <t>Р-6.5.3.036</t>
  </si>
  <si>
    <t>Предоставление иных межбюджетных трансферов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t>
  </si>
  <si>
    <t xml:space="preserve">Постановление администрации Киржачского района Владимирской области от 25.12.2017 № 2119 "О передаче осуществления части своих полномочий по решению вопросов местного значения администрации сельского поселения Филипповское Киржачского района Владимирской области"   </t>
  </si>
  <si>
    <t>01.01.2018-31.12.2020</t>
  </si>
  <si>
    <t>999008Т030</t>
  </si>
  <si>
    <t>Постановление администрации Киржачского района Владимирской области от 28.12.2016 № 1527 "О порядке предоставления межбюдетных трансфертов из бюджета муниципального образования Киржачский район Владимирской области, на осуществление полномочий администрации Киржачского района по созданию условий для предоставления транспортного обслуживания населения в границах поселения в части организации транспортного обслуживания населения в границах муниципального района  на межмуниципальных маршрутах регулярных пригородных перевозок</t>
  </si>
  <si>
    <t>Р - 7.5.1.037</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</si>
  <si>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финансовое осуществление дорожной деятельности в отношении автомобильных дорог общего пользования местного значения на 2016 год за счет средств областного бюджета </t>
  </si>
  <si>
    <t>Постановление администрации Киржачского района ВО от 28.12.2016 № 1513 "О передаче осуществления части своих полномочий по решению вопросов местного значения администрациям сельских поселений, входящих в состав Киржачского района ВО"</t>
  </si>
  <si>
    <t>31.03.2016        31.12.2016</t>
  </si>
  <si>
    <t>1300272460</t>
  </si>
  <si>
    <t>Постановление администрации Киржачского района Владимирской области от 25.10.2016 № 1164 "О порядке расходования средств бюджета муниципального образования Киржачский район, передаваемых бюджетам сельских поселений на ремонт и обустройство дорожной сети, находящейся в границах и вне границ сельских населенных пунктов, а также субсидий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t>
  </si>
  <si>
    <t>2014-2025</t>
  </si>
  <si>
    <t>Перечисление другим бюджетам бюджетной системы Российской Федерации</t>
  </si>
  <si>
    <t>Р - 4.5.3.038</t>
  </si>
  <si>
    <t>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содержание и текущий ремонт автомобильных дорог общего пользования населённых пунктов за счёт средств дорожного фонда</t>
  </si>
  <si>
    <t xml:space="preserve">Постановление администрации Киржачского района от 28.12.2016 № 1513 "О передаче осуществления части своих полномочий по решению вопросов местного значения администрациям сельских поселений, входящих в состав Киржачского района Владимирской области"                                </t>
  </si>
  <si>
    <t>01.01.2017 - 31.12.2019</t>
  </si>
  <si>
    <t>130028Д030</t>
  </si>
  <si>
    <t xml:space="preserve">                                                                                                                                                                                                                                                                                       </t>
  </si>
  <si>
    <t>Р - 4.5.3.039</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</si>
  <si>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осуществление дорожной деятельности в отношении автомобильных дорог общего пользования местного значения на 2016 год - софинансирование за счет средств дорожного фонда</t>
  </si>
  <si>
    <t>130028Д460</t>
  </si>
  <si>
    <t>Р - 7.5.3.040</t>
  </si>
  <si>
    <t xml:space="preserve">   Поддержка малого и среднего   предпринимательства – гранты предпринимателям малого и среднего бизнеса</t>
  </si>
  <si>
    <t xml:space="preserve">Постановление администрации района от 04.08.2016 № 904 "Об утверждении Порядка финансирования мероприятий, осуществляемых в рамках оказания муниципальной поддержки малого и среднего предпринимательства в Киржачском районе"  </t>
  </si>
  <si>
    <t>03001S064A</t>
  </si>
  <si>
    <t>Р-7.5.3.041</t>
  </si>
  <si>
    <t>Организация участия в выставочных мероприятиях с целью продвижения потенциала Киржачского района</t>
  </si>
  <si>
    <t>0300220740</t>
  </si>
  <si>
    <t>Прочие работы,услуги</t>
  </si>
  <si>
    <t>Р-7.5.1.042</t>
  </si>
  <si>
    <t xml:space="preserve">Софинансирование мероприятий по обеспечению территорий  документацией для осуществления градостроительной деятельности </t>
  </si>
  <si>
    <t xml:space="preserve">Постановление администрации Киржачского района от 14.10.2013 № 1409 "Об утверждении муниципальной программы муниципального образования Киржачский район "Обеспечение доступным и комфортным жильем населения Киржачского района" </t>
  </si>
  <si>
    <t>01.01.2014-31.12.2020</t>
  </si>
  <si>
    <t>0260170080</t>
  </si>
  <si>
    <t>Р-7.5.3.043</t>
  </si>
  <si>
    <t xml:space="preserve">Обеспечение территории  документацией для осуществления градостроительной деятельности </t>
  </si>
  <si>
    <t>Проект постановления "О порядке расходования денежных средств для обеспечения территории  документацией для осуществления градостроительной деятельности "</t>
  </si>
  <si>
    <t>в целом/ в целом</t>
  </si>
  <si>
    <t>с момента подписания / 01.01.2014 - 31.12.2020</t>
  </si>
  <si>
    <t xml:space="preserve">          /01.01.2014</t>
  </si>
  <si>
    <t>02601S0080</t>
  </si>
  <si>
    <t>Р-7.5.3.044</t>
  </si>
  <si>
    <t>Проведение мероприятий по сохранению, совершенствованию и восстановлению дорожной инфраструктуры</t>
  </si>
  <si>
    <t>Постановление администрации района от 20.03.2017 № 282 "Об утверждении муниципальной программы "Комплексное развитие социальной инфраструктуры в Киржачском районе Владимирской области на 2017-2020 годы"</t>
  </si>
  <si>
    <t>1900420760</t>
  </si>
  <si>
    <t>Р-7.5.3.045</t>
  </si>
  <si>
    <t>Мероприятия по газификации населенных пунктов Киржачского района</t>
  </si>
  <si>
    <t xml:space="preserve">Решение районного Совета народных депутатов от 25.10.2006 № 14/208 "О финансировании расходов по кап.вложениям на территории МО Киржачский район"    </t>
  </si>
  <si>
    <t>0130222160</t>
  </si>
  <si>
    <t>Постановление администрации района от 29.03.2017 № 347 "О порядке расходования денежных средств выделенных  на реализацию муниципальной программы муниципального образования Киржачский района "Комплексное развитие социальной инфраструктуры в Киржачском районе Владимирской области на 2017-2020 годы"</t>
  </si>
  <si>
    <t>Р-7.5.3.046</t>
  </si>
  <si>
    <t>Техническое обслуживание распределительных газовых сетей (внутрипоселенческих) низкого давления в сельских поселениях</t>
  </si>
  <si>
    <t>0130222170</t>
  </si>
  <si>
    <t>Р-7.5.3.047</t>
  </si>
  <si>
    <t>Строительство распределительных газопроводов для газоснабжения жилых домов в сельских поселениях</t>
  </si>
  <si>
    <t>400</t>
  </si>
  <si>
    <t>01302L0180</t>
  </si>
  <si>
    <t>0130240200</t>
  </si>
  <si>
    <t>Р-7.5.3.048</t>
  </si>
  <si>
    <t>Субсидии на реализацию мероприятий в рамках подпрограммы "Устойчивое развитие сельских территирий" (Строительство распределительных газопроводов для газоснабжения жилых домов в сельских поселениях)</t>
  </si>
  <si>
    <t xml:space="preserve">Решение районного Совета народных депутатов от 25.10.2006 №14/208 "О финансировании расходов по кап.вложениям на территории МО Киржачский район" </t>
  </si>
  <si>
    <t>01302R0180</t>
  </si>
  <si>
    <t>Р-7.5.3.049</t>
  </si>
  <si>
    <t>Строительство и разработка проектно-сметной документации для обеспечения инженерной и транспортной инфраструктурой земельных участков, предоставляемых (предоставленных) бесплатно для индивидуального жилищного строительства семьям, имеющих троих и более детей в возрасте до 18 лет</t>
  </si>
  <si>
    <t xml:space="preserve">Решение районного Совета народных депутатов от 25.10.2006 № 14/208 "О финансировании расходов по кап.вложениям на территории МО Киржачский р-н" </t>
  </si>
  <si>
    <t>02301П0230</t>
  </si>
  <si>
    <t>Соглашение от 21.07.2014 № 5  между администрацией МО городское поселение г.Киржач и администрацией МО Киржачский р-н о передаче части полномочий по решению вопросов местного значения по реализации подпрограммы "Стимулирование развития жилищного строительства (обеспечение инфраструктурой земельных участков для многодетных семей)" мун.прпогр."Обеспечение доступныи и комфортным жильем населения Киржачского р-на"</t>
  </si>
  <si>
    <t>с момена подписания</t>
  </si>
  <si>
    <t>31.12.2020</t>
  </si>
  <si>
    <t>Р-7.5.3.050</t>
  </si>
  <si>
    <t>Мероприятия, направленные на ликвидацию чрезвычайной ситуации и проведение аварийно-восстановительных работ в п. Мирный муниципального образования Першинское Киржачского района за счет средств резервного фонда администрации Киржачского района</t>
  </si>
  <si>
    <t xml:space="preserve">Постановление администрации Киржачского района от 07.12.2017 № 1967   "О выделении средств на ликвидацию чрезвычайной ситуации и проведение аварийно-восстановительных работ в п. Мирный муниципального образования Першинское Киржачского района" </t>
  </si>
  <si>
    <t>31.12.2017</t>
  </si>
  <si>
    <t>9990080021</t>
  </si>
  <si>
    <t>Р-4.5.3.051</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</si>
  <si>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расходы, связанные с организацией в границах поселения электро-, тепло-, газо- и водоснабжения населения, водоотведения, снабжения населения топливом</t>
  </si>
  <si>
    <t xml:space="preserve">Постановление администрации Киржачского района Владимирской области от 28.12.2016 № 1513"О передаче осуществления части своих полномочий по решению вопросов местного значения администрациям сельских поселений,входящих в состав Киржачского района Владимирской области" </t>
  </si>
  <si>
    <t>999008Э030</t>
  </si>
  <si>
    <t>Постановление администрации района от 28.12.2016 № 1526  "О порядке предоставления межбюджетных трансфертов из бюджета муниципального образования Киржачский район Владимирской области бюджетам сельских поселений, входящих в состав муниципального образования Киржачский район Владимирской области, на осуществление части полномочий администрации Киржачского района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</si>
  <si>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Р-7.1.3.052</t>
  </si>
  <si>
    <t>Расходы на обеспечение деятельности Муниципального казенного учреждения "Управление жилищно-коммунального хозяйства, архитектуры и строительства Киржачского района"</t>
  </si>
  <si>
    <t>Постановление администрации района от 17.03.2016 № 206 "О создании  Муниципального казенного учреждения "Управление жилищно-коммунального хозяйства, архитектуры и строительства Киржачского района"</t>
  </si>
  <si>
    <t>999000Ж590</t>
  </si>
  <si>
    <t>Постановление администрации района от 17.05.2016 № 489 "Об утверждении Положения об оплате труда работников Муниципального казенного учреждения "Управление жилищно-коммунального хозяйства, архитектуры и строительства Киржачского района"</t>
  </si>
  <si>
    <t>р.07</t>
  </si>
  <si>
    <t>р.10</t>
  </si>
  <si>
    <t>Р-7.4.1.053</t>
  </si>
  <si>
    <t>Соглашение №8 от 09.01.2017г. между гос.жилищной инспекцией администрации Владимирской области и МО Киржачский район о порядке и условиях предоставления субвенции из областного бюджета АО на осуществление отдельных гос.полномочий по осуществлению регионального государственного жилищного надзора и лицензионного контроля</t>
  </si>
  <si>
    <t>9990071370</t>
  </si>
  <si>
    <t xml:space="preserve">Заработная плата      </t>
  </si>
  <si>
    <t xml:space="preserve"> Начисления на выплаты по оплате труда   </t>
  </si>
  <si>
    <t>Р-7.4.3.054</t>
  </si>
  <si>
    <t xml:space="preserve">  Проведение фестивалей,конкурсов,спортивных мероприятий, направленных на пропаганду здорового образа жизни, сохранение и укрепления здоровья</t>
  </si>
  <si>
    <t>Р-7.5.3.055</t>
  </si>
  <si>
    <t xml:space="preserve">Пенсия  за выслугу лет муниципальным служащим и лицам, замещавшим муниципальные должности </t>
  </si>
  <si>
    <t>Решение Совета народных депутатов района от 29.06.2007 №26/383 "Об утверждении Положения о пенсионном обеспечении лиц, замещавших должности муниципальной службы, выборные муниципальные должности,  депутатов представительных органов местного самоуправления, работавших на постоянной основе в муниципальном образовании Киржачский район и ежемесячных доплат к трудовой пенсии по старости (инвалидности) лицам, ранее замещавшим должности в органах власти и управления, общественных организациях Киржачского района, исполнявших функции местного самоуправления "(с изменениями)</t>
  </si>
  <si>
    <t>9990010030</t>
  </si>
  <si>
    <t>Пенсии, пособия, выплачиваемые организациями сектора государственного управления</t>
  </si>
  <si>
    <t>312</t>
  </si>
  <si>
    <t>Р-6.5.3.056</t>
  </si>
  <si>
    <t xml:space="preserve">Обеспечение равной доступности услуг общественного транспорта для отдельных категорий граждан в муниципальном сообщении  </t>
  </si>
  <si>
    <t>Постановление администрации района от 04.05.2010 № 449 "О порядке финансирования и расходования субсидии на обеспечение равной степени доступности общественного транспорта для отдельных категорий граждан на пригородных маршрутах Киржачского района"</t>
  </si>
  <si>
    <t>99900S0150</t>
  </si>
  <si>
    <t>Р-2.5.3.059</t>
  </si>
  <si>
    <t xml:space="preserve">Расходы на предоставление ежемесячных денежных выплат лицам, удостоенным звания «Почетный гражданин г.Киржача и Киржачского района» </t>
  </si>
  <si>
    <t xml:space="preserve">Решение районного Совета народных депутатов от 25.05.2007 №24/365 "О новой редакции положения "О присвоении звания Почетный гражданин города Киржача и Киржачского района Владимирской области" </t>
  </si>
  <si>
    <t>9990010010</t>
  </si>
  <si>
    <t>Р-7.5.2.060</t>
  </si>
  <si>
    <t>Обеспечение жильём  отдельных категорий граждан, установленных федеральными законами от 12 января 1995 №5-ФЗ «О ветеранах» и от 24 ноября 1995 года №181-ФЗ «О социальной защите  инвалидов в Российской Федерации»</t>
  </si>
  <si>
    <t xml:space="preserve">Постановление администрации Киржачского района от 25.03.2013 № 382 "О порядке финансирования и расходования средств федерального и областного бюджета на реализацию мероприятий по обеспечению жильем отдельных категорий граждан, предусмотренных федеральными законами "О ветеранах" и "О социальной защите инвалидов в Российской Федерации" </t>
  </si>
  <si>
    <t>0220151350</t>
  </si>
  <si>
    <t>322</t>
  </si>
  <si>
    <t>Р-7.5.2.061</t>
  </si>
  <si>
    <t>Обеспечение жильём  отдельных категорий граждан, установленных федеральным законом от 12 января 1995 №5-ФЗ «О ветеранах»,в соответствии с Указом Президента РФ от 7 мая 2008 года № 714 "Об обеспечении жильем ветеранов Великой Отечественной войны 1941-1945 годов"</t>
  </si>
  <si>
    <t>0220151340</t>
  </si>
  <si>
    <t>Р - 7.5.1.062</t>
  </si>
  <si>
    <t xml:space="preserve"> Предоставление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местного бюджета</t>
  </si>
  <si>
    <t>0220270040</t>
  </si>
  <si>
    <t>Р - 7.5.1.063</t>
  </si>
  <si>
    <t xml:space="preserve"> Обеспечение жильем многодетных семей</t>
  </si>
  <si>
    <t>0240170810</t>
  </si>
  <si>
    <t>Р-7.5.3.064</t>
  </si>
  <si>
    <t>Постановление администрации Киржачского района от 28.12.2016 № 1512 "О принятии осуществления отдельных полномочий по решению вопросов местного значения поселений,входящих в состав Киржачского района Владимирской области"</t>
  </si>
  <si>
    <t>02401S0810</t>
  </si>
  <si>
    <t>Р-6.5.1.065</t>
  </si>
  <si>
    <t xml:space="preserve">Постановление администрации района от 04.05.2010 № 449 "О порядке финансирования и расходования субсидии на обеспечение равной степени доступности общественного транспорта для отдельных категорий граждан на пригородных маршрутах Киржачского района" </t>
  </si>
  <si>
    <t>9990070150</t>
  </si>
  <si>
    <t>Р - 7.5.1.066</t>
  </si>
  <si>
    <t xml:space="preserve">   Обеспечение жильем молодых семей за счет средств федерального бюджета, за счет средств областного бюджета</t>
  </si>
  <si>
    <t>Постановление администрации Киржачского района от 27.11.2015 № 1016  "О порядке расходования средств на реализацию мероприятий  Подпрограммы № 1 "Обеспечение жильем молодых семей Киржачского района"  муниципальной программы  муниципального образования Киржачский район "Обеспечение доступным и комфортным жильем населения Киржачского района" за счет средств федерального, областного бюджетов, а также межбюджетных трансфертов, передаваемых бюджету  муниципального района из бюджетов сельских поселений на осуществление части полномочий по решению вопросов местного значения в соответствии с заключенными соглашениями"</t>
  </si>
  <si>
    <t>27.11.2015</t>
  </si>
  <si>
    <t>0000000</t>
  </si>
  <si>
    <t>02101R0200</t>
  </si>
  <si>
    <t>Р - 7.5.3.067</t>
  </si>
  <si>
    <t>Обеспечение жильем молодых семей</t>
  </si>
  <si>
    <t>02101L0200</t>
  </si>
  <si>
    <t>Р-7.5.3.068</t>
  </si>
  <si>
    <t>Мероприятия по улучшению жилищных условий молодых семей и молодых специалистов</t>
  </si>
  <si>
    <t>01301S0020</t>
  </si>
  <si>
    <t xml:space="preserve">Постановления администрации района от30.11.2012 № 1451 "Об утверждении Муниципальной программы развития агропромышленного комплекса Киржачского района на 2013-2020 годы" </t>
  </si>
  <si>
    <t>01.01.2013 -31.12.2020</t>
  </si>
  <si>
    <t>Р-2.5.3.069</t>
  </si>
  <si>
    <t xml:space="preserve">Обеспечение социальной поддержки малоимущих семей, малоимущих граждан и граждан, оказавшихся в трудной жизненной ситуации </t>
  </si>
  <si>
    <t>Постановление администрации Киржачского района ВО от 11.01.2017 №16 "Об утверждении Порядка оказания адресной материальной помощи нуждающимся гражданам Киржачского района"</t>
  </si>
  <si>
    <t>0700110050</t>
  </si>
  <si>
    <t>Р-6.5.3.070</t>
  </si>
  <si>
    <t>Субсидии отдельным общественным организациям и иным некоммерческим объединениям</t>
  </si>
  <si>
    <t>Постановление администрации района от 23.12.2015 № 1092 "Порядок предоставления субсидий социально ориентированным некоммерческим общественным организациям, осуществляющим деятельность на территории Киржачского района, счет средств бюджета муниципального образования Киржачский район"</t>
  </si>
  <si>
    <t>с момента опубликования</t>
  </si>
  <si>
    <t>0700160030</t>
  </si>
  <si>
    <t>634</t>
  </si>
  <si>
    <t>Р-1.2.3.071</t>
  </si>
  <si>
    <t>Расходы на обеспечение деятельности (оказание услуг) муниципальных учреждений физической культуры и спорта</t>
  </si>
  <si>
    <t>Постановление администрации Киржачского района от  17.02.2017 № 148 "Об утверждении порядка расходования средств бюджета муниципального образования Киржачский район, предусмотренных на реализацию муниципальной программы муниципального образования Киржачский район "Развитие физической культуры и спорта на территории Киржачского района на 2016-2019 годы"</t>
  </si>
  <si>
    <t xml:space="preserve">с момента подписания </t>
  </si>
  <si>
    <t>17.02.2017- 31.12.2019</t>
  </si>
  <si>
    <t>1800103590</t>
  </si>
  <si>
    <t>Р-7.5.3.072</t>
  </si>
  <si>
    <t xml:space="preserve">Проведение массовых спортивных мероприятий для всех групп населения согласно календарному плану физкультурно-оздоровительных мероприятий </t>
  </si>
  <si>
    <t>Постановление администрации района от 17.02.2017 № 148 "Об утверждении порядка расходования средств муниципальной программы муниципального образования Киржачский район "Развитие физической культуры и спорта на территории Киржачского района на 2016-2019 годы"</t>
  </si>
  <si>
    <t>26.04.2017-31.12.2019</t>
  </si>
  <si>
    <t>1800120010</t>
  </si>
  <si>
    <t>Р-7.5.3.073</t>
  </si>
  <si>
    <t>Строительство физкультурно-оздоровительного комплекса с плавательным бассейном г.Киржач Владимирской области</t>
  </si>
  <si>
    <t xml:space="preserve">Постановление администрации района от 17.02.2017г № 148 "Об утверждении порядка расходования средств бюджета муниципальной программы муниципального образования Киржачский район "Развитие физической культуры и спорта на территории Киржачского района на 2016-2019 годы"       </t>
  </si>
  <si>
    <t xml:space="preserve">17.02.2017-31.12.2019 </t>
  </si>
  <si>
    <t>00</t>
  </si>
  <si>
    <t>1800240190</t>
  </si>
  <si>
    <t>1800271540</t>
  </si>
  <si>
    <t>Р-1.3.3.074</t>
  </si>
  <si>
    <t>Расходы на обеспечение деятельности (оказание услуг) муниципального автономного учреждения "Редакция газеты "Красное Знамя" Киржачского района Владимирской области</t>
  </si>
  <si>
    <t>Постановление администрации Киржачского района Владимирской области от 01.07.2016 № 790 "О создании муниципального автономного учреждения "Редакция газеты "Красное знамя" путем изменения типа муниципального бюджетного учреждения "Редакция газеты"Красное Знамя"</t>
  </si>
  <si>
    <t>99900Г590</t>
  </si>
  <si>
    <t>621</t>
  </si>
  <si>
    <t>Р-5.4.3.075</t>
  </si>
  <si>
    <t>Мероприятия направленные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2017-2020 годы"</t>
  </si>
  <si>
    <t>Постановление администрации Киржачского района Владимирской области от 29.03.2017 № 347 "О порядке расходования денежных средств, выделенных на реализацию муниципальной программы муниципального образования Киржачский район "Комплексное развитие социальной инфраструктуры в Киржачском районе Владимирской области на 2017-2020 годы"</t>
  </si>
  <si>
    <t>29.03.2017-31.12.2020</t>
  </si>
  <si>
    <t>1900220680</t>
  </si>
  <si>
    <t>Р-5.4.3.076</t>
  </si>
  <si>
    <t>Обслуживание муниципального  долга</t>
  </si>
  <si>
    <t>Постановление администраци Киржачского района Владимирской области от 29.05.2015 № 558 "О муниципальном долге муниципального образования Киржачский район владимирской области" / Постановление администрации Киржачского района Владимирской области от 26.09.2014 № 1280 "Об утверждении муниципальной программы муниципального образования Киржачский район "Управление муниципальными финансами и муниципальным долгом"</t>
  </si>
  <si>
    <t>29.03.2013/со дня официального опубликования</t>
  </si>
  <si>
    <t>не установлен/ не установлен</t>
  </si>
  <si>
    <t>143022Д990</t>
  </si>
  <si>
    <t>730</t>
  </si>
  <si>
    <t>Обслуживание внутреннего долга</t>
  </si>
  <si>
    <t>ИТОГО по реестру</t>
  </si>
  <si>
    <t>Комитет по управлению муниципальным имуществом администрации Киржачского района</t>
  </si>
  <si>
    <t>Расходы на выплаты по оплате труда работников органов местного самоуправления в рамках непрограммных расходов органов исполнительной власти</t>
  </si>
  <si>
    <t xml:space="preserve">1) Постановление администрации района от 29.03.2013 № 439 "Об утверждении Положения о комитете по управлению муниципальным имуществом администрации Киржачского района"    2) Решение Совета народных депутатов Киржачского района от 31.10.2012  № 22/190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     3) 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</si>
  <si>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 xml:space="preserve">1)в целом   2) в целом    3) в целом     </t>
  </si>
  <si>
    <t xml:space="preserve">1) с момента опубликова-ния                   2) 01.01.2008      3) с момента опубликования           </t>
  </si>
  <si>
    <t>Расходы на обеспечение функций органов местного самоуправления</t>
  </si>
  <si>
    <t xml:space="preserve">1) Постановление администрации района от 29.03.2013 № 439 "Об утверждении Положения о комитете по управлению муниципальным имуществом администрации Киржачского района" </t>
  </si>
  <si>
    <t>1) с момента опубликования</t>
  </si>
  <si>
    <t xml:space="preserve"> 2) 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</si>
  <si>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2) с момента опубликования</t>
  </si>
  <si>
    <t>Р-7.4.3.003</t>
  </si>
  <si>
    <t xml:space="preserve">Оценка недвижимости, признание прав и регулирование отношений по государственной и муниципальной собственности в рамках непрограммных расходов  органов исполнительной власти </t>
  </si>
  <si>
    <t>Решение Совета народных депутатов района от 21.11.2008 №47/715 "О выделении ассигнований на обеспечение работ по управлению и распоряжению государственным и муниципальным имуществом "</t>
  </si>
  <si>
    <t>9992008</t>
  </si>
  <si>
    <t>9990020080</t>
  </si>
  <si>
    <t>Р-7.4.3.004</t>
  </si>
  <si>
    <t xml:space="preserve">Расходы на уплату налогов по имуществу, переданному из казны муниципального образования Киржачский район на баланс комитета по управлению муниципальным имуществом администрации Киржачского района в рамках непрограммных расходов органов исполнительной власти  </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</si>
  <si>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</si>
  <si>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9990020240</t>
  </si>
  <si>
    <t>Расходы на оплату коммунальных услуг зданий,  находящихся в казне муниципального образования Киржачский район</t>
  </si>
  <si>
    <t xml:space="preserve">Решение Совета народных депутатов от 30.01.2015 № 51/400 "Об оплате услуг по теплоснабжению здания, находящегося на балансе комитета по управлению  муниципальным имуществом администрации  Киржачский  район  Владимирской области и расположенного по адресу: ул. Гагарина,  д. 8, г. Киржач, Владимирская область"  </t>
  </si>
  <si>
    <t>9990020350</t>
  </si>
  <si>
    <t>Расходы на эксплуатацию и содержание имущества, состоящего на балансе комитета по управлению имуществом администрации Киржачского района, в рамках непрограммных расходов органов исполнительной власти</t>
  </si>
  <si>
    <t>9990020700</t>
  </si>
  <si>
    <t>Работы, услуги по содержанию имуществом</t>
  </si>
  <si>
    <t>Р-7.4.3.007</t>
  </si>
  <si>
    <t>Расходы на эксплуатацию и содержание имущества, находящегося в казне муниципального района</t>
  </si>
  <si>
    <t>9990020750</t>
  </si>
  <si>
    <t>ИТОГО:</t>
  </si>
  <si>
    <r>
      <t xml:space="preserve">Расходы на </t>
    </r>
    <r>
      <rPr>
        <sz val="11"/>
        <color indexed="8"/>
        <rFont val="Times New Roman"/>
        <family val="1"/>
        <charset val="204"/>
      </rPr>
      <t>выполнение обязательств муниципального района, связанных с исполнением решений судов</t>
    </r>
    <r>
      <rPr>
        <sz val="11"/>
        <rFont val="Times New Roman"/>
        <family val="1"/>
        <charset val="204"/>
      </rPr>
      <t xml:space="preserve"> </t>
    </r>
  </si>
  <si>
    <r>
      <t xml:space="preserve">Расходы на </t>
    </r>
    <r>
      <rPr>
        <sz val="11"/>
        <color indexed="8"/>
        <rFont val="Times New Roman"/>
        <family val="1"/>
        <charset val="204"/>
      </rPr>
      <t xml:space="preserve">обеспечение деятельности   муниципального казенного учреждения «Хозяйственно-транспортное управление администрации Киржачского района» </t>
    </r>
  </si>
  <si>
    <r>
      <t xml:space="preserve">Расходы на </t>
    </r>
    <r>
      <rPr>
        <sz val="11"/>
        <color indexed="8"/>
        <rFont val="Times New Roman"/>
        <family val="1"/>
        <charset val="204"/>
      </rPr>
      <t>обеспечение деятельности муниципального казённого учреждения «Киржачский районный архив»</t>
    </r>
    <r>
      <rPr>
        <sz val="11"/>
        <rFont val="Times New Roman"/>
        <family val="1"/>
        <charset val="204"/>
      </rPr>
      <t xml:space="preserve"> </t>
    </r>
  </si>
  <si>
    <r>
      <t>Расходы</t>
    </r>
    <r>
      <rPr>
        <sz val="11"/>
        <color indexed="8"/>
        <rFont val="Times New Roman"/>
        <family val="1"/>
        <charset val="204"/>
      </rPr>
      <t xml:space="preserve"> </t>
    </r>
    <r>
      <rPr>
        <sz val="11"/>
        <rFont val="Times New Roman"/>
        <family val="1"/>
        <charset val="204"/>
      </rPr>
      <t xml:space="preserve">на </t>
    </r>
    <r>
      <rPr>
        <sz val="11"/>
        <color indexed="8"/>
        <rFont val="Times New Roman"/>
        <family val="1"/>
        <charset val="204"/>
      </rPr>
      <t xml:space="preserve">обеспечение </t>
    </r>
    <r>
      <rPr>
        <sz val="11"/>
        <rFont val="Times New Roman"/>
        <family val="1"/>
        <charset val="204"/>
      </rPr>
      <t>деятельности (оказание услуг) муниципальных  учреждений</t>
    </r>
    <r>
      <rPr>
        <sz val="11"/>
        <color indexed="8"/>
        <rFont val="Times New Roman"/>
        <family val="1"/>
        <charset val="204"/>
      </rPr>
      <t xml:space="preserve">  </t>
    </r>
  </si>
  <si>
    <r>
      <t>Расходы</t>
    </r>
    <r>
      <rPr>
        <sz val="11"/>
        <color indexed="8"/>
        <rFont val="Times New Roman"/>
        <family val="1"/>
        <charset val="204"/>
      </rPr>
      <t xml:space="preserve"> за счет межбюджетных трансфертов, перечисляемых из бюджетов поселений в соответствии с заключенными Соглашениями</t>
    </r>
    <r>
      <rPr>
        <sz val="11"/>
        <rFont val="Times New Roman"/>
        <family val="1"/>
        <charset val="204"/>
      </rPr>
      <t xml:space="preserve"> на о</t>
    </r>
    <r>
      <rPr>
        <sz val="11"/>
        <color indexed="8"/>
        <rFont val="Times New Roman"/>
        <family val="1"/>
        <charset val="204"/>
      </rPr>
      <t xml:space="preserve">беспечение деятельности   Муниципального казенного учреждения «Управление по делам гражданской обороны и грезвычайным ситуациям Киржачского района»  </t>
    </r>
  </si>
  <si>
    <r>
      <t xml:space="preserve">Осуществление  отдельных государственных полномочий по региональному государственному жилищному надзору и </t>
    </r>
    <r>
      <rPr>
        <u/>
        <sz val="11"/>
        <rFont val="Times New Roman"/>
        <family val="1"/>
        <charset val="204"/>
      </rPr>
      <t xml:space="preserve">лицензионному контролю   </t>
    </r>
    <r>
      <rPr>
        <sz val="11"/>
        <rFont val="Times New Roman"/>
        <family val="1"/>
        <charset val="204"/>
      </rPr>
      <t xml:space="preserve">                                                                                                                                                                                                                                                   </t>
    </r>
  </si>
  <si>
    <t>ИТОГО</t>
  </si>
  <si>
    <t>УСЛОВНО УТВЕРЖДЕННЫЕ</t>
  </si>
  <si>
    <t>ВСЕГО</t>
  </si>
  <si>
    <t>Дата вступленияв силумуниципального правового акта, договора, соглашения</t>
  </si>
  <si>
    <t xml:space="preserve">ПЛАН </t>
  </si>
  <si>
    <t xml:space="preserve">ФАКТ </t>
  </si>
  <si>
    <t>Р-1.2.3.001</t>
  </si>
  <si>
    <t xml:space="preserve">Расходы на организацию работы Киржачской правовой школы по профилактике молодежного экстремизма </t>
  </si>
  <si>
    <t xml:space="preserve">1)В целом  </t>
  </si>
  <si>
    <t xml:space="preserve">1)не установлен  </t>
  </si>
  <si>
    <t>0800120800</t>
  </si>
  <si>
    <t>Р-1.2.3.002</t>
  </si>
  <si>
    <t>Расходы на проведение цикла мероприятий по укреплению единства российской нации, обеспечению межнационального согласия, этнокультурного развития народов, взаимодействию с национально-культурными автономиями</t>
  </si>
  <si>
    <t>Р-1.2.3.003</t>
  </si>
  <si>
    <t>Организация проведения молодёжной акции «Рок – против наркотиков»</t>
  </si>
  <si>
    <t>1500220060</t>
  </si>
  <si>
    <t>Р-7.2.3.004</t>
  </si>
  <si>
    <t>Укрепление антитеррористической защищенности объектов культурного наследия</t>
  </si>
  <si>
    <t>0800120290</t>
  </si>
  <si>
    <t>Р-7.2.3.005</t>
  </si>
  <si>
    <t>Мероприятия по профилактике правонарушений среди несовершеннолетних и молодежи</t>
  </si>
  <si>
    <t>1)Постановление администрации Киржачского района Владимирской области №149 от 17.02.2017 "об утверждении порядка расходования средств МП МО КР "Социальное и демографическое развитие Киржачского района", "Противодействие злоупотреблению наркотиками и их незаконному обороту на 2015-2017 годы", "Формирование доступной среды, жизнедеятельности инвалидов на 2016-2018 гг.", "Обеспечение безопасности населения и территорий Киржачского района на 2016-2018 гг.".</t>
  </si>
  <si>
    <t>Р-7.2.3.006</t>
  </si>
  <si>
    <t xml:space="preserve">Организация и проведение районных спортивных и творческих мероприятий, фестивалей, конкурсов </t>
  </si>
  <si>
    <t>1500220270</t>
  </si>
  <si>
    <t>Р-1.2.1.007</t>
  </si>
  <si>
    <t>1030170390</t>
  </si>
  <si>
    <t>Р-1.2.1.008</t>
  </si>
  <si>
    <t>10301S0390</t>
  </si>
  <si>
    <t>Р-1.2.3.009</t>
  </si>
  <si>
    <t xml:space="preserve">Расходы на обеспечение деятельности (оказание услуг) учреждений дополнительного образования детей в сфере культуры. </t>
  </si>
  <si>
    <t>103010Я590</t>
  </si>
  <si>
    <t>Р-1.2.3.010</t>
  </si>
  <si>
    <t>Р-7.2.1.011</t>
  </si>
  <si>
    <t xml:space="preserve"> Приобретение музыкальных инструментов для детских школ искусств</t>
  </si>
  <si>
    <t>1040172470</t>
  </si>
  <si>
    <t>Р-7.2.3.012</t>
  </si>
  <si>
    <t>Софинансирование на приобретение музыкальных инструментов для детских школ искусств</t>
  </si>
  <si>
    <t>10401S2470</t>
  </si>
  <si>
    <t>Р-4.1.1.013</t>
  </si>
  <si>
    <t>В целом</t>
  </si>
  <si>
    <t>Р-7.2.1.014</t>
  </si>
  <si>
    <t xml:space="preserve">Поддержка отрасли культуры </t>
  </si>
  <si>
    <t>10401R5190</t>
  </si>
  <si>
    <t>Р-7.2.3.015</t>
  </si>
  <si>
    <t>10401L5190</t>
  </si>
  <si>
    <t>Р-7.1.3.016</t>
  </si>
  <si>
    <t>Муниципальная  программа муниципального образования Киржачский район «Социальное и демографическое развитие Киржачского района на 2017-2019 годы»</t>
  </si>
  <si>
    <t xml:space="preserve">1)17.02.2017   </t>
  </si>
  <si>
    <t xml:space="preserve">1)не установлен </t>
  </si>
  <si>
    <t xml:space="preserve">Акция для детей и подростков из социально-неблагополучных семей "Дети, в школу собирайтесь!" </t>
  </si>
  <si>
    <t>0700110090</t>
  </si>
  <si>
    <t xml:space="preserve">Организация и проведение районных мероприятий по повышению социальной активности различных категорий граждан </t>
  </si>
  <si>
    <t>0700220470</t>
  </si>
  <si>
    <t xml:space="preserve">Обеспечение участия в областных социально-значимых мероприятиях, акциях, проектах </t>
  </si>
  <si>
    <t>0700220710</t>
  </si>
  <si>
    <t xml:space="preserve">Проведение фестивалей, конкурсов, спортивных мероприятий, направленных на пропаганду здорового образа жизни, сохранение и укрепление здоровья  </t>
  </si>
  <si>
    <t>Проведение военно-спортивных мероприятий, патриотических акций, конкурсов военно-патриотической направленности</t>
  </si>
  <si>
    <t>0700420070</t>
  </si>
  <si>
    <t xml:space="preserve">Организация деятельности центра военно-патриотического воспитания и подготовки граждан к военной службе Киржачского района </t>
  </si>
  <si>
    <t>0700420530</t>
  </si>
  <si>
    <t xml:space="preserve">Вручение премий за лучшие молодежные проекты года </t>
  </si>
  <si>
    <t>0700510100</t>
  </si>
  <si>
    <t>0700520770</t>
  </si>
  <si>
    <t xml:space="preserve">Проведение мероприятий по повышению общественной активности молодежи, творческой активности  </t>
  </si>
  <si>
    <t>Реализация социальных проектов в области культуры</t>
  </si>
  <si>
    <t xml:space="preserve">Мероприятия, направленные на повышение престижа семьи и брака, значимости семейных ценностей </t>
  </si>
  <si>
    <t>0700620550</t>
  </si>
  <si>
    <t>Р-2.1.3.017</t>
  </si>
  <si>
    <t xml:space="preserve">Выплата персональных стипендий администрации района «Надежда Земли Киржачской» и районного фестиваля детского творчества «Солнечная карусель» и проведение торжественных церемоний их вручения лауреатам </t>
  </si>
  <si>
    <t>1)Постановление администрации Киржачского района Владимирской области №149 от 17.02.2017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на 2015-2017 годы", "Формирование доступной среды, жизнедеятельности инвалидов на 2016-2018 гг.", "Обеспечение безопасности населения и территорий Киржачского района на 2016-2018 гг."</t>
  </si>
  <si>
    <t>0700510080</t>
  </si>
  <si>
    <t>Р-7.1.3.018</t>
  </si>
  <si>
    <t xml:space="preserve">Реализация социальных проектов </t>
  </si>
</sst>
</file>

<file path=xl/styles.xml><?xml version="1.0" encoding="utf-8"?>
<styleSheet xmlns="http://schemas.openxmlformats.org/spreadsheetml/2006/main">
  <numFmts count="3">
    <numFmt numFmtId="43" formatCode="_-* #,##0.00\ _₽_-;\-* #,##0.00\ _₽_-;_-* &quot;-&quot;??\ _₽_-;_-@_-"/>
    <numFmt numFmtId="164" formatCode="#,##0.0"/>
    <numFmt numFmtId="165" formatCode="_-* #,##0.00_р_._-;\-* #,##0.00_р_._-;_-* &quot;-&quot;??_р_._-;_-@_-"/>
  </numFmts>
  <fonts count="25">
    <font>
      <sz val="10"/>
      <name val="Arial Cyr"/>
      <charset val="204"/>
    </font>
    <font>
      <sz val="8"/>
      <name val="Arial Cyr"/>
      <charset val="204"/>
    </font>
    <font>
      <sz val="10"/>
      <name val="Arial Cyr"/>
      <charset val="204"/>
    </font>
    <font>
      <b/>
      <sz val="12"/>
      <name val="Times New Roman"/>
      <family val="1"/>
      <charset val="204"/>
    </font>
    <font>
      <sz val="12"/>
      <name val="Times New Roman"/>
      <family val="1"/>
      <charset val="204"/>
    </font>
    <font>
      <b/>
      <sz val="10"/>
      <color rgb="FF000000"/>
      <name val="Arial CYR"/>
    </font>
    <font>
      <b/>
      <i/>
      <sz val="12"/>
      <name val="Times New Roman"/>
      <family val="1"/>
      <charset val="204"/>
    </font>
    <font>
      <b/>
      <sz val="9"/>
      <color indexed="81"/>
      <name val="Tahoma"/>
      <charset val="1"/>
    </font>
    <font>
      <sz val="9"/>
      <color indexed="81"/>
      <name val="Tahoma"/>
      <charset val="1"/>
    </font>
    <font>
      <sz val="12"/>
      <color indexed="8"/>
      <name val="Times New Roman"/>
      <family val="1"/>
      <charset val="204"/>
    </font>
    <font>
      <i/>
      <sz val="12"/>
      <name val="Times New Roman"/>
      <family val="1"/>
      <charset val="204"/>
    </font>
    <font>
      <sz val="12"/>
      <color indexed="10"/>
      <name val="Times New Roman"/>
      <family val="1"/>
      <charset val="204"/>
    </font>
    <font>
      <sz val="10"/>
      <name val="Times New Roman"/>
      <family val="1"/>
      <charset val="204"/>
    </font>
    <font>
      <b/>
      <sz val="18"/>
      <name val="Times New Roman"/>
      <family val="1"/>
      <charset val="204"/>
    </font>
    <font>
      <b/>
      <sz val="11"/>
      <color theme="1"/>
      <name val="Calibri"/>
      <family val="2"/>
      <charset val="204"/>
      <scheme val="minor"/>
    </font>
    <font>
      <b/>
      <sz val="10"/>
      <color indexed="81"/>
      <name val="Tahoma"/>
      <family val="2"/>
      <charset val="204"/>
    </font>
    <font>
      <sz val="10"/>
      <color indexed="81"/>
      <name val="Tahoma"/>
      <family val="2"/>
      <charset val="204"/>
    </font>
    <font>
      <sz val="14"/>
      <name val="Arial Cyr"/>
      <charset val="204"/>
    </font>
    <font>
      <sz val="18"/>
      <name val="Times New Roman"/>
      <family val="1"/>
      <charset val="204"/>
    </font>
    <font>
      <sz val="11"/>
      <name val="Times New Roman"/>
      <family val="1"/>
      <charset val="204"/>
    </font>
    <font>
      <sz val="11"/>
      <color indexed="8"/>
      <name val="Times New Roman"/>
      <family val="1"/>
      <charset val="204"/>
    </font>
    <font>
      <b/>
      <sz val="11"/>
      <name val="Times New Roman"/>
      <family val="1"/>
      <charset val="204"/>
    </font>
    <font>
      <u/>
      <sz val="11"/>
      <name val="Times New Roman"/>
      <family val="1"/>
      <charset val="204"/>
    </font>
    <font>
      <b/>
      <sz val="14"/>
      <color theme="1"/>
      <name val="Calibri"/>
      <family val="2"/>
      <charset val="204"/>
      <scheme val="minor"/>
    </font>
    <font>
      <b/>
      <u/>
      <sz val="11"/>
      <name val="Times New Roman"/>
      <family val="1"/>
      <charset val="204"/>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top/>
      <bottom/>
      <diagonal/>
    </border>
    <border>
      <left style="thin">
        <color indexed="64"/>
      </left>
      <right style="thin">
        <color indexed="64"/>
      </right>
      <top style="thin">
        <color indexed="9"/>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top style="thin">
        <color indexed="64"/>
      </top>
      <bottom style="thin">
        <color indexed="64"/>
      </bottom>
      <diagonal/>
    </border>
    <border>
      <left style="medium">
        <color indexed="8"/>
      </left>
      <right style="thin">
        <color indexed="64"/>
      </right>
      <top style="thin">
        <color indexed="64"/>
      </top>
      <bottom/>
      <diagonal/>
    </border>
    <border>
      <left style="medium">
        <color indexed="8"/>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5" fillId="0" borderId="17">
      <alignment vertical="top" wrapText="1"/>
    </xf>
    <xf numFmtId="0" fontId="2" fillId="0" borderId="0"/>
  </cellStyleXfs>
  <cellXfs count="954">
    <xf numFmtId="0" fontId="0" fillId="0" borderId="0" xfId="0"/>
    <xf numFmtId="49" fontId="4" fillId="0" borderId="14" xfId="0" applyNumberFormat="1" applyFont="1" applyFill="1" applyBorder="1" applyAlignment="1">
      <alignment horizontal="center" vertical="top" shrinkToFit="1"/>
    </xf>
    <xf numFmtId="4" fontId="4" fillId="0" borderId="2" xfId="0" applyNumberFormat="1" applyFont="1" applyFill="1" applyBorder="1" applyAlignment="1">
      <alignment horizontal="right" vertical="top" shrinkToFit="1"/>
    </xf>
    <xf numFmtId="49" fontId="4" fillId="0" borderId="2" xfId="0" applyNumberFormat="1" applyFont="1" applyFill="1" applyBorder="1" applyAlignment="1">
      <alignment horizontal="center" vertical="top" wrapText="1"/>
    </xf>
    <xf numFmtId="4" fontId="3" fillId="0" borderId="16" xfId="0" applyNumberFormat="1" applyFont="1" applyFill="1" applyBorder="1" applyAlignment="1">
      <alignment horizontal="right" vertical="top" shrinkToFit="1"/>
    </xf>
    <xf numFmtId="0" fontId="4" fillId="0" borderId="2" xfId="0" applyNumberFormat="1" applyFont="1" applyFill="1" applyBorder="1" applyAlignment="1">
      <alignment horizontal="left" vertical="top" wrapText="1"/>
    </xf>
    <xf numFmtId="49" fontId="4" fillId="0" borderId="2" xfId="0" applyNumberFormat="1" applyFont="1" applyFill="1" applyBorder="1" applyAlignment="1">
      <alignment horizontal="center" vertical="top" shrinkToFit="1"/>
    </xf>
    <xf numFmtId="0" fontId="4" fillId="0" borderId="5" xfId="0" applyFont="1" applyFill="1" applyBorder="1" applyAlignment="1">
      <alignment vertical="top" wrapText="1"/>
    </xf>
    <xf numFmtId="49" fontId="4" fillId="0" borderId="5" xfId="0" applyNumberFormat="1" applyFont="1" applyFill="1" applyBorder="1" applyAlignment="1">
      <alignment horizontal="center" vertical="top" wrapText="1"/>
    </xf>
    <xf numFmtId="4" fontId="4" fillId="0" borderId="5" xfId="0" applyNumberFormat="1" applyFont="1" applyFill="1" applyBorder="1" applyAlignment="1">
      <alignment horizontal="right" vertical="top" shrinkToFit="1"/>
    </xf>
    <xf numFmtId="0" fontId="4" fillId="0" borderId="2" xfId="0" applyFont="1" applyFill="1" applyBorder="1" applyAlignment="1">
      <alignment horizontal="left" vertical="top" wrapText="1"/>
    </xf>
    <xf numFmtId="3" fontId="4" fillId="0" borderId="2" xfId="0" applyNumberFormat="1" applyFont="1" applyFill="1" applyBorder="1" applyAlignment="1">
      <alignment horizontal="center" vertical="justify" shrinkToFit="1"/>
    </xf>
    <xf numFmtId="2" fontId="4" fillId="0" borderId="2" xfId="0" applyNumberFormat="1" applyFont="1" applyFill="1" applyBorder="1" applyAlignment="1">
      <alignment horizontal="left" vertical="top" wrapText="1"/>
    </xf>
    <xf numFmtId="0" fontId="4" fillId="0" borderId="2" xfId="0" applyNumberFormat="1" applyFont="1" applyFill="1" applyBorder="1" applyAlignment="1">
      <alignment horizontal="right" vertical="top" wrapText="1"/>
    </xf>
    <xf numFmtId="4" fontId="4" fillId="0" borderId="2" xfId="0" applyNumberFormat="1" applyFont="1" applyFill="1" applyBorder="1" applyAlignment="1">
      <alignment horizontal="center" vertical="top" shrinkToFit="1"/>
    </xf>
    <xf numFmtId="4" fontId="3" fillId="0" borderId="5" xfId="0" applyNumberFormat="1" applyFont="1" applyFill="1" applyBorder="1" applyAlignment="1">
      <alignment horizontal="right" vertical="top" shrinkToFit="1"/>
    </xf>
    <xf numFmtId="4" fontId="3" fillId="0" borderId="5" xfId="0" applyNumberFormat="1" applyFont="1" applyFill="1" applyBorder="1" applyAlignment="1">
      <alignment horizontal="center" vertical="top" shrinkToFit="1"/>
    </xf>
    <xf numFmtId="0" fontId="4" fillId="0" borderId="2" xfId="0" applyFont="1" applyFill="1" applyBorder="1" applyAlignment="1">
      <alignment horizontal="right" vertical="top" wrapText="1"/>
    </xf>
    <xf numFmtId="49" fontId="4" fillId="0" borderId="5" xfId="0" applyNumberFormat="1" applyFont="1" applyFill="1" applyBorder="1" applyAlignment="1">
      <alignment horizontal="center" vertical="top" shrinkToFit="1"/>
    </xf>
    <xf numFmtId="49" fontId="4" fillId="0" borderId="2" xfId="0" applyNumberFormat="1" applyFont="1" applyFill="1" applyBorder="1" applyAlignment="1">
      <alignment vertical="top" wrapText="1"/>
    </xf>
    <xf numFmtId="4" fontId="4" fillId="0" borderId="2" xfId="0" applyNumberFormat="1" applyFont="1" applyFill="1" applyBorder="1" applyAlignment="1">
      <alignment horizontal="center" vertical="top" wrapText="1"/>
    </xf>
    <xf numFmtId="4" fontId="4" fillId="0" borderId="2" xfId="0" applyNumberFormat="1" applyFont="1" applyFill="1" applyBorder="1" applyAlignment="1">
      <alignment horizontal="right" vertical="top" wrapText="1"/>
    </xf>
    <xf numFmtId="49" fontId="4" fillId="0" borderId="4" xfId="0" applyNumberFormat="1" applyFont="1" applyFill="1" applyBorder="1" applyAlignment="1">
      <alignment horizontal="center" vertical="top" wrapText="1"/>
    </xf>
    <xf numFmtId="4" fontId="4" fillId="0" borderId="4" xfId="0" applyNumberFormat="1" applyFont="1" applyFill="1" applyBorder="1" applyAlignment="1">
      <alignment horizontal="right" vertical="top" shrinkToFit="1"/>
    </xf>
    <xf numFmtId="4" fontId="4" fillId="0" borderId="4" xfId="0" applyNumberFormat="1" applyFont="1" applyFill="1" applyBorder="1" applyAlignment="1">
      <alignment horizontal="center" vertical="top" wrapText="1"/>
    </xf>
    <xf numFmtId="4" fontId="4" fillId="0" borderId="4" xfId="0" applyNumberFormat="1" applyFont="1" applyFill="1" applyBorder="1" applyAlignment="1">
      <alignment horizontal="right" vertical="top" wrapText="1"/>
    </xf>
    <xf numFmtId="4" fontId="3" fillId="0" borderId="3" xfId="0" applyNumberFormat="1" applyFont="1" applyFill="1" applyBorder="1" applyAlignment="1">
      <alignment horizontal="right" vertical="top" shrinkToFit="1"/>
    </xf>
    <xf numFmtId="4" fontId="3" fillId="0" borderId="4" xfId="0" applyNumberFormat="1" applyFont="1" applyFill="1" applyBorder="1" applyAlignment="1">
      <alignment horizontal="right" vertical="top" shrinkToFit="1"/>
    </xf>
    <xf numFmtId="4" fontId="3" fillId="0" borderId="19" xfId="0" applyNumberFormat="1" applyFont="1" applyFill="1" applyBorder="1" applyAlignment="1">
      <alignment horizontal="center" vertical="top" shrinkToFit="1"/>
    </xf>
    <xf numFmtId="4" fontId="3" fillId="0" borderId="19" xfId="0" applyNumberFormat="1" applyFont="1" applyFill="1" applyBorder="1" applyAlignment="1">
      <alignment horizontal="right" vertical="top" shrinkToFit="1"/>
    </xf>
    <xf numFmtId="4" fontId="3" fillId="0" borderId="20" xfId="0" applyNumberFormat="1" applyFont="1" applyFill="1" applyBorder="1" applyAlignment="1">
      <alignment horizontal="right" vertical="top" shrinkToFit="1"/>
    </xf>
    <xf numFmtId="4" fontId="3" fillId="0" borderId="4" xfId="0" applyNumberFormat="1" applyFont="1" applyFill="1" applyBorder="1" applyAlignment="1">
      <alignment horizontal="center" vertical="top" shrinkToFit="1"/>
    </xf>
    <xf numFmtId="0" fontId="4" fillId="0" borderId="4" xfId="0" applyFont="1" applyFill="1" applyBorder="1" applyAlignment="1">
      <alignmen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49" fontId="4" fillId="0" borderId="4" xfId="0" applyNumberFormat="1" applyFont="1" applyFill="1" applyBorder="1" applyAlignment="1">
      <alignment horizontal="center" vertical="top" shrinkToFit="1"/>
    </xf>
    <xf numFmtId="0" fontId="4" fillId="0" borderId="2" xfId="0" applyFont="1" applyFill="1" applyBorder="1" applyAlignment="1">
      <alignment vertical="top" wrapText="1"/>
    </xf>
    <xf numFmtId="0" fontId="4" fillId="0" borderId="2" xfId="0" applyFont="1" applyFill="1" applyBorder="1" applyAlignment="1">
      <alignment horizontal="center" vertical="top" shrinkToFit="1"/>
    </xf>
    <xf numFmtId="0" fontId="4" fillId="0" borderId="0" xfId="0" applyFont="1" applyFill="1" applyBorder="1"/>
    <xf numFmtId="0" fontId="4" fillId="0" borderId="0" xfId="0" applyFont="1" applyFill="1"/>
    <xf numFmtId="4" fontId="4" fillId="0" borderId="5" xfId="0" applyNumberFormat="1" applyFont="1" applyFill="1" applyBorder="1" applyAlignment="1">
      <alignment horizontal="center" vertical="top" shrinkToFit="1"/>
    </xf>
    <xf numFmtId="0" fontId="6" fillId="0" borderId="2" xfId="0" applyFont="1" applyFill="1" applyBorder="1" applyAlignment="1">
      <alignment horizontal="right" vertical="top" wrapText="1"/>
    </xf>
    <xf numFmtId="0" fontId="4" fillId="0" borderId="5" xfId="0" applyNumberFormat="1" applyFont="1" applyFill="1" applyBorder="1" applyAlignment="1">
      <alignment horizontal="right" vertical="top" wrapText="1"/>
    </xf>
    <xf numFmtId="0" fontId="4" fillId="0" borderId="6" xfId="0" applyFont="1" applyFill="1" applyBorder="1" applyAlignment="1">
      <alignment horizontal="left" vertical="top" wrapText="1"/>
    </xf>
    <xf numFmtId="4" fontId="3" fillId="0" borderId="3" xfId="0" applyNumberFormat="1" applyFont="1" applyFill="1" applyBorder="1" applyAlignment="1">
      <alignment horizontal="center" vertical="top" shrinkToFit="1"/>
    </xf>
    <xf numFmtId="49" fontId="4" fillId="0" borderId="3" xfId="0" applyNumberFormat="1" applyFont="1" applyFill="1" applyBorder="1" applyAlignment="1">
      <alignment horizontal="center" vertical="top" shrinkToFit="1"/>
    </xf>
    <xf numFmtId="4" fontId="4" fillId="0" borderId="3" xfId="0" applyNumberFormat="1" applyFont="1" applyFill="1" applyBorder="1" applyAlignment="1">
      <alignment horizontal="center" vertical="top" shrinkToFit="1"/>
    </xf>
    <xf numFmtId="4" fontId="4" fillId="0" borderId="3" xfId="0" applyNumberFormat="1" applyFont="1" applyFill="1" applyBorder="1" applyAlignment="1">
      <alignment horizontal="right" vertical="top" shrinkToFit="1"/>
    </xf>
    <xf numFmtId="0" fontId="4" fillId="0" borderId="4"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4" fontId="3" fillId="0" borderId="2" xfId="0" applyNumberFormat="1" applyFont="1" applyFill="1" applyBorder="1" applyAlignment="1">
      <alignment horizontal="right" vertical="top" shrinkToFit="1"/>
    </xf>
    <xf numFmtId="49" fontId="4" fillId="0" borderId="4" xfId="0" applyNumberFormat="1" applyFont="1" applyFill="1" applyBorder="1" applyAlignment="1">
      <alignment vertical="top" wrapText="1"/>
    </xf>
    <xf numFmtId="4" fontId="4" fillId="0" borderId="3" xfId="0" applyNumberFormat="1" applyFont="1" applyFill="1" applyBorder="1" applyAlignment="1">
      <alignment horizontal="center" vertical="top" wrapText="1"/>
    </xf>
    <xf numFmtId="4" fontId="4" fillId="0" borderId="3" xfId="0" applyNumberFormat="1" applyFont="1" applyFill="1" applyBorder="1" applyAlignment="1">
      <alignment horizontal="right" vertical="top" wrapText="1"/>
    </xf>
    <xf numFmtId="2" fontId="4" fillId="0" borderId="2" xfId="0" applyNumberFormat="1" applyFont="1" applyFill="1" applyBorder="1" applyAlignment="1">
      <alignment horizontal="right" vertical="top" wrapText="1"/>
    </xf>
    <xf numFmtId="0" fontId="4" fillId="0" borderId="3" xfId="0" applyNumberFormat="1" applyFont="1" applyFill="1" applyBorder="1" applyAlignment="1">
      <alignment horizontal="left" vertical="top" wrapText="1"/>
    </xf>
    <xf numFmtId="0" fontId="3" fillId="0" borderId="2" xfId="0" applyFont="1" applyFill="1" applyBorder="1" applyAlignment="1">
      <alignment vertical="top" wrapText="1"/>
    </xf>
    <xf numFmtId="0" fontId="3" fillId="0" borderId="0" xfId="0" applyFont="1" applyFill="1" applyBorder="1" applyAlignment="1">
      <alignment vertical="top" wrapText="1"/>
    </xf>
    <xf numFmtId="4" fontId="3" fillId="0" borderId="0" xfId="0" applyNumberFormat="1" applyFont="1" applyFill="1" applyBorder="1" applyAlignment="1">
      <alignment horizontal="right" vertical="top" shrinkToFit="1"/>
    </xf>
    <xf numFmtId="0" fontId="4" fillId="0" borderId="13" xfId="0" applyFont="1" applyFill="1" applyBorder="1" applyAlignment="1">
      <alignment horizontal="left" vertical="top" wrapText="1" shrinkToFit="1"/>
    </xf>
    <xf numFmtId="0" fontId="4" fillId="0" borderId="2" xfId="0" applyFont="1" applyFill="1" applyBorder="1" applyAlignment="1">
      <alignment horizontal="center" vertical="top" wrapText="1" shrinkToFit="1"/>
    </xf>
    <xf numFmtId="14" fontId="4" fillId="0" borderId="2" xfId="0" applyNumberFormat="1" applyFont="1" applyFill="1" applyBorder="1" applyAlignment="1">
      <alignment horizontal="center" vertical="top" wrapText="1" shrinkToFit="1"/>
    </xf>
    <xf numFmtId="0" fontId="4" fillId="0" borderId="1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xf numFmtId="0" fontId="4" fillId="0" borderId="7" xfId="0" applyFont="1" applyFill="1" applyBorder="1" applyAlignment="1">
      <alignment horizontal="left" vertical="top" wrapText="1" shrinkToFit="1"/>
    </xf>
    <xf numFmtId="0" fontId="4" fillId="0" borderId="5" xfId="0" applyFont="1" applyFill="1" applyBorder="1" applyAlignment="1">
      <alignment horizontal="center" vertical="top" wrapText="1" shrinkToFit="1"/>
    </xf>
    <xf numFmtId="14" fontId="4" fillId="0" borderId="5" xfId="0" applyNumberFormat="1" applyFont="1" applyFill="1" applyBorder="1" applyAlignment="1">
      <alignment horizontal="center" vertical="top" wrapText="1" shrinkToFit="1"/>
    </xf>
    <xf numFmtId="0" fontId="4" fillId="0" borderId="5" xfId="0" applyFont="1" applyFill="1" applyBorder="1" applyAlignment="1">
      <alignment horizontal="center" vertical="top" shrinkToFit="1"/>
    </xf>
    <xf numFmtId="0" fontId="4" fillId="0" borderId="2" xfId="0" applyFont="1" applyFill="1" applyBorder="1"/>
    <xf numFmtId="0" fontId="4" fillId="0" borderId="2" xfId="0" applyFont="1" applyFill="1" applyBorder="1" applyAlignment="1">
      <alignment horizontal="left" vertical="top" wrapText="1" shrinkToFit="1"/>
    </xf>
    <xf numFmtId="0" fontId="4" fillId="0" borderId="4" xfId="0" applyFont="1" applyFill="1" applyBorder="1" applyAlignment="1">
      <alignment horizontal="center" vertical="top" wrapText="1" shrinkToFit="1"/>
    </xf>
    <xf numFmtId="14" fontId="4" fillId="0" borderId="4" xfId="0" applyNumberFormat="1" applyFont="1" applyFill="1" applyBorder="1" applyAlignment="1">
      <alignment horizontal="center" vertical="top" wrapText="1" shrinkToFit="1"/>
    </xf>
    <xf numFmtId="49" fontId="4" fillId="0" borderId="11" xfId="0" applyNumberFormat="1" applyFont="1" applyFill="1" applyBorder="1" applyAlignment="1">
      <alignment horizontal="left" vertical="top" wrapText="1"/>
    </xf>
    <xf numFmtId="0" fontId="4" fillId="0" borderId="3" xfId="0" applyFont="1" applyFill="1" applyBorder="1" applyAlignment="1">
      <alignment horizontal="center" vertical="top" wrapText="1" shrinkToFit="1"/>
    </xf>
    <xf numFmtId="14" fontId="4" fillId="0" borderId="3" xfId="0" applyNumberFormat="1" applyFont="1" applyFill="1" applyBorder="1" applyAlignment="1">
      <alignment horizontal="center" vertical="top" wrapText="1" shrinkToFit="1"/>
    </xf>
    <xf numFmtId="49" fontId="4" fillId="0" borderId="2" xfId="0" applyNumberFormat="1" applyFont="1" applyFill="1" applyBorder="1" applyAlignment="1">
      <alignment horizontal="left" vertical="top" wrapText="1"/>
    </xf>
    <xf numFmtId="0" fontId="4" fillId="0" borderId="4" xfId="0" applyFont="1" applyFill="1" applyBorder="1" applyAlignment="1">
      <alignment horizontal="center" vertical="top" shrinkToFit="1"/>
    </xf>
    <xf numFmtId="0" fontId="3" fillId="0" borderId="0" xfId="0" applyFont="1" applyFill="1" applyBorder="1"/>
    <xf numFmtId="0" fontId="4" fillId="0" borderId="2" xfId="0" applyFont="1" applyFill="1" applyBorder="1" applyAlignment="1">
      <alignment horizontal="left" wrapText="1" shrinkToFit="1"/>
    </xf>
    <xf numFmtId="0" fontId="4" fillId="0" borderId="16" xfId="0" applyFont="1" applyFill="1" applyBorder="1" applyAlignment="1">
      <alignment horizontal="left" wrapText="1" shrinkToFit="1"/>
    </xf>
    <xf numFmtId="0" fontId="4" fillId="0" borderId="16" xfId="0" applyFont="1" applyFill="1" applyBorder="1" applyAlignment="1">
      <alignment horizontal="center" vertical="top" wrapText="1" shrinkToFit="1"/>
    </xf>
    <xf numFmtId="14" fontId="4" fillId="0" borderId="16" xfId="0" applyNumberFormat="1" applyFont="1" applyFill="1" applyBorder="1" applyAlignment="1">
      <alignment horizontal="center" vertical="top" wrapText="1" shrinkToFit="1"/>
    </xf>
    <xf numFmtId="0" fontId="4" fillId="0" borderId="11" xfId="0" applyFont="1" applyFill="1" applyBorder="1" applyAlignment="1">
      <alignment horizontal="left" vertical="top" wrapText="1" shrinkToFit="1"/>
    </xf>
    <xf numFmtId="0" fontId="4" fillId="0" borderId="3" xfId="0" applyFont="1" applyFill="1" applyBorder="1" applyAlignment="1">
      <alignment horizontal="center" vertical="top" shrinkToFit="1"/>
    </xf>
    <xf numFmtId="0" fontId="4" fillId="0" borderId="12" xfId="0" applyFont="1" applyFill="1" applyBorder="1" applyAlignment="1">
      <alignment horizontal="left" vertical="top" wrapText="1" shrinkToFit="1"/>
    </xf>
    <xf numFmtId="14" fontId="3" fillId="0" borderId="2" xfId="0" applyNumberFormat="1" applyFont="1" applyFill="1" applyBorder="1" applyAlignment="1">
      <alignment horizontal="center" vertical="top" wrapText="1" shrinkToFit="1"/>
    </xf>
    <xf numFmtId="0" fontId="3" fillId="0" borderId="2" xfId="0" applyFont="1" applyFill="1" applyBorder="1" applyAlignment="1">
      <alignment horizontal="center" vertical="top" wrapText="1" shrinkToFit="1"/>
    </xf>
    <xf numFmtId="0" fontId="4" fillId="0" borderId="15" xfId="0" applyFont="1" applyFill="1" applyBorder="1" applyAlignment="1">
      <alignment horizontal="center" vertical="top" wrapText="1" shrinkToFit="1"/>
    </xf>
    <xf numFmtId="49" fontId="4" fillId="0" borderId="3" xfId="0" applyNumberFormat="1" applyFont="1" applyFill="1" applyBorder="1" applyAlignment="1">
      <alignment horizontal="center" vertical="top" wrapText="1"/>
    </xf>
    <xf numFmtId="0" fontId="4" fillId="0" borderId="0" xfId="0" applyFont="1" applyFill="1" applyAlignment="1">
      <alignment horizontal="right"/>
    </xf>
    <xf numFmtId="164" fontId="3" fillId="0" borderId="2" xfId="0" applyNumberFormat="1" applyFont="1" applyFill="1" applyBorder="1" applyAlignment="1">
      <alignment horizontal="right" vertical="top" shrinkToFit="1"/>
    </xf>
    <xf numFmtId="164" fontId="3" fillId="0" borderId="0" xfId="0" applyNumberFormat="1" applyFont="1" applyFill="1" applyBorder="1" applyAlignment="1">
      <alignment horizontal="right" vertical="top" shrinkToFit="1"/>
    </xf>
    <xf numFmtId="0" fontId="4" fillId="0" borderId="10" xfId="3" applyFont="1" applyFill="1" applyBorder="1" applyAlignment="1">
      <alignment horizontal="center" vertical="center" shrinkToFit="1"/>
    </xf>
    <xf numFmtId="0" fontId="4" fillId="0" borderId="0" xfId="3" applyFont="1" applyFill="1"/>
    <xf numFmtId="0" fontId="4" fillId="0" borderId="0" xfId="3" applyFont="1" applyFill="1" applyBorder="1"/>
    <xf numFmtId="0" fontId="4" fillId="0" borderId="3" xfId="0" applyFont="1" applyFill="1" applyBorder="1" applyAlignment="1">
      <alignment horizontal="center" vertical="top" wrapText="1"/>
    </xf>
    <xf numFmtId="0" fontId="4" fillId="0" borderId="3"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4" xfId="0" applyFont="1" applyFill="1" applyBorder="1" applyAlignment="1">
      <alignment vertical="top" wrapText="1" shrinkToFit="1"/>
    </xf>
    <xf numFmtId="0" fontId="4" fillId="0" borderId="5" xfId="0" applyNumberFormat="1" applyFont="1" applyFill="1" applyBorder="1" applyAlignment="1">
      <alignment horizontal="left" vertical="top" wrapText="1"/>
    </xf>
    <xf numFmtId="0" fontId="12" fillId="0" borderId="0" xfId="0" applyFont="1" applyFill="1"/>
    <xf numFmtId="0" fontId="4" fillId="0" borderId="5" xfId="0" applyNumberFormat="1" applyFont="1" applyFill="1" applyBorder="1" applyAlignment="1">
      <alignment horizontal="left" vertical="top" wrapText="1"/>
    </xf>
    <xf numFmtId="49" fontId="4" fillId="0" borderId="5" xfId="0" applyNumberFormat="1" applyFont="1" applyFill="1" applyBorder="1" applyAlignment="1">
      <alignment vertical="top" wrapText="1"/>
    </xf>
    <xf numFmtId="0" fontId="4" fillId="0" borderId="3" xfId="0" applyFont="1" applyFill="1" applyBorder="1" applyAlignment="1">
      <alignment vertical="center" wrapText="1"/>
    </xf>
    <xf numFmtId="0" fontId="13" fillId="0" borderId="6"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wrapText="1"/>
    </xf>
    <xf numFmtId="0" fontId="4" fillId="0" borderId="4" xfId="0" applyFont="1" applyFill="1" applyBorder="1" applyAlignment="1">
      <alignment wrapText="1"/>
    </xf>
    <xf numFmtId="0" fontId="4" fillId="0" borderId="3" xfId="0" applyFont="1" applyFill="1" applyBorder="1" applyAlignment="1">
      <alignment vertical="top" wrapText="1" shrinkToFit="1"/>
    </xf>
    <xf numFmtId="0" fontId="4" fillId="0" borderId="4" xfId="0" applyFont="1" applyFill="1" applyBorder="1" applyAlignment="1">
      <alignment vertical="top" wrapText="1" shrinkToFit="1"/>
    </xf>
    <xf numFmtId="0" fontId="19" fillId="0" borderId="5" xfId="0" applyFont="1" applyBorder="1" applyAlignment="1">
      <alignment horizontal="center" vertical="top"/>
    </xf>
    <xf numFmtId="0" fontId="20" fillId="0" borderId="5" xfId="0" applyNumberFormat="1" applyFont="1" applyFill="1" applyBorder="1" applyAlignment="1" applyProtection="1">
      <alignment vertical="top" wrapText="1" shrinkToFit="1"/>
      <protection locked="0"/>
    </xf>
    <xf numFmtId="0" fontId="19" fillId="2" borderId="5" xfId="0" applyFont="1" applyFill="1" applyBorder="1" applyAlignment="1">
      <alignment vertical="top" wrapText="1" shrinkToFit="1"/>
    </xf>
    <xf numFmtId="49" fontId="19" fillId="0" borderId="5" xfId="0" applyNumberFormat="1" applyFont="1" applyBorder="1" applyAlignment="1">
      <alignment horizontal="center" vertical="top"/>
    </xf>
    <xf numFmtId="0" fontId="21" fillId="3" borderId="5" xfId="0" applyFont="1" applyFill="1" applyBorder="1" applyAlignment="1">
      <alignment horizontal="center" vertical="top"/>
    </xf>
    <xf numFmtId="0" fontId="21" fillId="0" borderId="5" xfId="0" applyFont="1" applyBorder="1" applyAlignment="1">
      <alignment horizontal="center" vertical="top"/>
    </xf>
    <xf numFmtId="0" fontId="19" fillId="0" borderId="0" xfId="0" applyFont="1"/>
    <xf numFmtId="0" fontId="19" fillId="0" borderId="3" xfId="0" applyFont="1" applyBorder="1" applyAlignment="1">
      <alignment vertical="top"/>
    </xf>
    <xf numFmtId="0" fontId="19" fillId="0" borderId="2" xfId="0" applyFont="1" applyBorder="1" applyAlignment="1">
      <alignment horizontal="left" vertical="center" wrapText="1"/>
    </xf>
    <xf numFmtId="0" fontId="19" fillId="0" borderId="3" xfId="0" applyNumberFormat="1" applyFont="1" applyBorder="1" applyAlignment="1">
      <alignment vertical="top" wrapText="1"/>
    </xf>
    <xf numFmtId="0" fontId="20" fillId="0" borderId="3" xfId="0" applyNumberFormat="1" applyFont="1" applyFill="1" applyBorder="1" applyAlignment="1" applyProtection="1">
      <alignment vertical="top" wrapText="1" shrinkToFit="1"/>
      <protection locked="0"/>
    </xf>
    <xf numFmtId="0" fontId="19" fillId="2" borderId="3" xfId="0" applyFont="1" applyFill="1" applyBorder="1" applyAlignment="1">
      <alignment vertical="top" wrapText="1" shrinkToFit="1"/>
    </xf>
    <xf numFmtId="49" fontId="19" fillId="0" borderId="5" xfId="0" applyNumberFormat="1" applyFont="1" applyBorder="1" applyAlignment="1">
      <alignment horizontal="center"/>
    </xf>
    <xf numFmtId="0" fontId="19" fillId="0" borderId="5" xfId="0" applyFont="1" applyBorder="1" applyAlignment="1">
      <alignment horizontal="center"/>
    </xf>
    <xf numFmtId="0" fontId="19" fillId="3" borderId="5" xfId="0" applyFont="1" applyFill="1" applyBorder="1" applyAlignment="1">
      <alignment horizontal="center"/>
    </xf>
    <xf numFmtId="0" fontId="19" fillId="0" borderId="4" xfId="0" applyNumberFormat="1" applyFont="1" applyBorder="1" applyAlignment="1">
      <alignment vertical="top" wrapText="1"/>
    </xf>
    <xf numFmtId="0" fontId="20" fillId="0" borderId="4" xfId="0" applyNumberFormat="1" applyFont="1" applyFill="1" applyBorder="1" applyAlignment="1" applyProtection="1">
      <alignment vertical="top" wrapText="1" shrinkToFit="1"/>
      <protection locked="0"/>
    </xf>
    <xf numFmtId="0" fontId="19" fillId="2" borderId="4" xfId="0" applyFont="1" applyFill="1" applyBorder="1" applyAlignment="1">
      <alignment vertical="top" wrapText="1" shrinkToFit="1"/>
    </xf>
    <xf numFmtId="0" fontId="19" fillId="0" borderId="5" xfId="0" applyFont="1" applyBorder="1" applyAlignment="1">
      <alignment horizontal="left" vertical="top" wrapText="1"/>
    </xf>
    <xf numFmtId="49" fontId="19" fillId="0" borderId="5" xfId="0" applyNumberFormat="1" applyFont="1" applyBorder="1" applyAlignment="1">
      <alignment horizontal="center" vertical="top"/>
    </xf>
    <xf numFmtId="0" fontId="19" fillId="0" borderId="5" xfId="0" applyFont="1" applyBorder="1" applyAlignment="1">
      <alignment horizontal="center" vertical="top"/>
    </xf>
    <xf numFmtId="0" fontId="21" fillId="3" borderId="5" xfId="0" applyFont="1" applyFill="1" applyBorder="1" applyAlignment="1">
      <alignment horizontal="center" vertical="top"/>
    </xf>
    <xf numFmtId="0" fontId="19" fillId="0" borderId="0" xfId="0" applyFont="1" applyAlignment="1">
      <alignment vertical="top"/>
    </xf>
    <xf numFmtId="0" fontId="19" fillId="0" borderId="4" xfId="0" applyFont="1" applyBorder="1" applyAlignment="1">
      <alignment horizontal="left" vertical="top" wrapText="1"/>
    </xf>
    <xf numFmtId="49" fontId="19" fillId="0" borderId="4" xfId="0" applyNumberFormat="1" applyFont="1" applyBorder="1" applyAlignment="1">
      <alignment horizontal="center" vertical="top"/>
    </xf>
    <xf numFmtId="0" fontId="19" fillId="0" borderId="4" xfId="0" applyFont="1" applyBorder="1" applyAlignment="1">
      <alignment horizontal="center" vertical="top"/>
    </xf>
    <xf numFmtId="0" fontId="21" fillId="3" borderId="4" xfId="0" applyFont="1" applyFill="1" applyBorder="1" applyAlignment="1">
      <alignment horizontal="center" vertical="top"/>
    </xf>
    <xf numFmtId="0" fontId="19" fillId="3" borderId="4" xfId="0" applyFont="1" applyFill="1" applyBorder="1" applyAlignment="1">
      <alignment horizontal="center" vertical="top"/>
    </xf>
    <xf numFmtId="49" fontId="19" fillId="0" borderId="4" xfId="0" applyNumberFormat="1" applyFont="1" applyBorder="1" applyAlignment="1">
      <alignment horizontal="center" vertical="top"/>
    </xf>
    <xf numFmtId="49" fontId="19" fillId="0" borderId="3" xfId="0" applyNumberFormat="1" applyFont="1" applyBorder="1" applyAlignment="1">
      <alignment horizontal="center" vertical="top"/>
    </xf>
    <xf numFmtId="0" fontId="19" fillId="0" borderId="3" xfId="0" applyFont="1" applyBorder="1" applyAlignment="1">
      <alignment horizontal="center" vertical="top"/>
    </xf>
    <xf numFmtId="0" fontId="19" fillId="3" borderId="3" xfId="0" applyFont="1" applyFill="1" applyBorder="1" applyAlignment="1">
      <alignment horizontal="center" vertical="top"/>
    </xf>
    <xf numFmtId="49" fontId="19" fillId="0" borderId="2" xfId="0" applyNumberFormat="1" applyFont="1" applyBorder="1" applyAlignment="1">
      <alignment horizontal="center"/>
    </xf>
    <xf numFmtId="0" fontId="19" fillId="2" borderId="5" xfId="0" applyFont="1" applyFill="1" applyBorder="1" applyAlignment="1">
      <alignment horizontal="left" vertical="top" wrapText="1" shrinkToFit="1"/>
    </xf>
    <xf numFmtId="0" fontId="19" fillId="2" borderId="3" xfId="0" applyFont="1" applyFill="1" applyBorder="1" applyAlignment="1">
      <alignment horizontal="center" vertical="top" wrapText="1" shrinkToFit="1"/>
    </xf>
    <xf numFmtId="14" fontId="19" fillId="2" borderId="5" xfId="0" applyNumberFormat="1" applyFont="1" applyFill="1" applyBorder="1" applyAlignment="1">
      <alignment horizontal="center" vertical="top" wrapText="1" shrinkToFit="1"/>
    </xf>
    <xf numFmtId="0" fontId="19" fillId="2" borderId="5" xfId="0" applyFont="1" applyFill="1" applyBorder="1" applyAlignment="1">
      <alignment horizontal="left" vertical="top" wrapText="1" shrinkToFit="1"/>
    </xf>
    <xf numFmtId="0" fontId="21" fillId="3" borderId="2" xfId="0" applyFont="1" applyFill="1" applyBorder="1" applyAlignment="1">
      <alignment horizontal="center" vertical="top"/>
    </xf>
    <xf numFmtId="0" fontId="19" fillId="0" borderId="3" xfId="0" applyFont="1" applyBorder="1" applyAlignment="1">
      <alignment horizontal="center" vertical="top"/>
    </xf>
    <xf numFmtId="0" fontId="19" fillId="2" borderId="3" xfId="0" applyFont="1" applyFill="1" applyBorder="1" applyAlignment="1">
      <alignment horizontal="left" vertical="top" wrapText="1" shrinkToFit="1"/>
    </xf>
    <xf numFmtId="14" fontId="19" fillId="2" borderId="3" xfId="0" applyNumberFormat="1" applyFont="1" applyFill="1" applyBorder="1" applyAlignment="1">
      <alignment horizontal="center" vertical="top" wrapText="1" shrinkToFit="1"/>
    </xf>
    <xf numFmtId="0" fontId="19" fillId="2" borderId="3" xfId="0" applyFont="1" applyFill="1" applyBorder="1" applyAlignment="1">
      <alignment horizontal="left" vertical="top" wrapText="1" shrinkToFit="1"/>
    </xf>
    <xf numFmtId="0" fontId="19" fillId="3" borderId="5" xfId="0" applyFont="1" applyFill="1" applyBorder="1" applyAlignment="1">
      <alignment horizontal="center" vertical="top"/>
    </xf>
    <xf numFmtId="0" fontId="19" fillId="0" borderId="5" xfId="0" applyFont="1" applyBorder="1" applyAlignment="1">
      <alignment vertical="top" wrapText="1"/>
    </xf>
    <xf numFmtId="0" fontId="19" fillId="0" borderId="3" xfId="0" applyFont="1" applyBorder="1" applyAlignment="1">
      <alignment horizontal="center" vertical="top" wrapText="1"/>
    </xf>
    <xf numFmtId="0" fontId="19" fillId="0" borderId="3" xfId="0" applyFont="1" applyBorder="1" applyAlignment="1">
      <alignment horizontal="center"/>
    </xf>
    <xf numFmtId="0" fontId="19" fillId="3" borderId="2" xfId="0" applyFont="1" applyFill="1" applyBorder="1" applyAlignment="1">
      <alignment horizontal="center" vertical="top"/>
    </xf>
    <xf numFmtId="14" fontId="19" fillId="0" borderId="5" xfId="0" applyNumberFormat="1" applyFont="1" applyBorder="1" applyAlignment="1">
      <alignment horizontal="center" vertical="top" wrapText="1"/>
    </xf>
    <xf numFmtId="0" fontId="19" fillId="0" borderId="5" xfId="0" applyFont="1" applyBorder="1" applyAlignment="1">
      <alignment horizontal="center" vertical="top" wrapText="1"/>
    </xf>
    <xf numFmtId="0" fontId="19" fillId="0" borderId="4" xfId="0" applyFont="1" applyBorder="1" applyAlignment="1">
      <alignment horizontal="center" vertical="top"/>
    </xf>
    <xf numFmtId="0" fontId="19" fillId="2" borderId="4" xfId="0" applyFont="1" applyFill="1" applyBorder="1" applyAlignment="1">
      <alignment horizontal="left" vertical="top" wrapText="1" shrinkToFit="1"/>
    </xf>
    <xf numFmtId="0" fontId="19" fillId="0" borderId="4" xfId="0" applyFont="1" applyBorder="1" applyAlignment="1">
      <alignment horizontal="center"/>
    </xf>
    <xf numFmtId="49" fontId="19" fillId="0" borderId="3" xfId="0" applyNumberFormat="1" applyFont="1" applyBorder="1" applyAlignment="1">
      <alignment horizontal="center" vertical="top"/>
    </xf>
    <xf numFmtId="14" fontId="19" fillId="0" borderId="3" xfId="0" applyNumberFormat="1" applyFont="1" applyBorder="1" applyAlignment="1">
      <alignment horizontal="center" vertical="top"/>
    </xf>
    <xf numFmtId="0" fontId="19" fillId="2" borderId="5" xfId="0" applyFont="1" applyFill="1" applyBorder="1" applyAlignment="1">
      <alignment horizontal="center" vertical="top" wrapText="1" shrinkToFit="1"/>
    </xf>
    <xf numFmtId="0" fontId="19" fillId="0" borderId="2" xfId="0" applyFont="1" applyBorder="1" applyAlignment="1">
      <alignment horizontal="center"/>
    </xf>
    <xf numFmtId="0" fontId="19" fillId="0" borderId="2" xfId="0" applyFont="1" applyBorder="1" applyAlignment="1">
      <alignment vertical="top" wrapText="1"/>
    </xf>
    <xf numFmtId="0" fontId="4" fillId="0" borderId="0" xfId="0" applyFont="1" applyFill="1" applyAlignment="1">
      <alignment horizontal="right" vertical="center" wrapText="1"/>
    </xf>
    <xf numFmtId="0" fontId="4" fillId="0" borderId="0" xfId="0" applyFont="1" applyFill="1" applyAlignment="1">
      <alignment horizontal="center" vertical="center" shrinkToFit="1"/>
    </xf>
    <xf numFmtId="0" fontId="3" fillId="0" borderId="0" xfId="0" applyFont="1" applyFill="1" applyAlignment="1">
      <alignment horizontal="right" vertical="center"/>
    </xf>
    <xf numFmtId="0" fontId="4" fillId="0" borderId="0" xfId="0" applyFont="1" applyFill="1" applyAlignment="1">
      <alignment horizontal="left" vertical="center" shrinkToFit="1"/>
    </xf>
    <xf numFmtId="0" fontId="4" fillId="0" borderId="0" xfId="0" applyFont="1" applyFill="1" applyAlignment="1">
      <alignment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13" fillId="0" borderId="0" xfId="0" applyFont="1" applyFill="1" applyAlignment="1">
      <alignment horizontal="center"/>
    </xf>
    <xf numFmtId="0" fontId="18" fillId="0" borderId="0" xfId="0" applyFont="1" applyFill="1" applyAlignment="1">
      <alignment horizontal="center"/>
    </xf>
    <xf numFmtId="0" fontId="0" fillId="0" borderId="0" xfId="0" applyFill="1"/>
    <xf numFmtId="0" fontId="19" fillId="0" borderId="5" xfId="0" applyFont="1" applyFill="1" applyBorder="1" applyAlignment="1">
      <alignment horizontal="center" vertical="top"/>
    </xf>
    <xf numFmtId="49" fontId="19" fillId="0" borderId="5" xfId="0" applyNumberFormat="1" applyFont="1" applyFill="1" applyBorder="1" applyAlignment="1">
      <alignment vertical="top"/>
    </xf>
    <xf numFmtId="0" fontId="19" fillId="0" borderId="2" xfId="0" applyFont="1" applyFill="1" applyBorder="1" applyAlignment="1">
      <alignment vertical="top" wrapText="1"/>
    </xf>
    <xf numFmtId="0" fontId="19" fillId="0" borderId="5" xfId="0" applyNumberFormat="1" applyFont="1" applyFill="1" applyBorder="1" applyAlignment="1">
      <alignment vertical="top" wrapText="1"/>
    </xf>
    <xf numFmtId="0" fontId="19" fillId="0" borderId="5" xfId="0" applyFont="1" applyFill="1" applyBorder="1" applyAlignment="1">
      <alignment vertical="top" wrapText="1" shrinkToFit="1"/>
    </xf>
    <xf numFmtId="49" fontId="19" fillId="0" borderId="5" xfId="0" applyNumberFormat="1" applyFont="1" applyFill="1" applyBorder="1" applyAlignment="1">
      <alignment horizontal="center" vertical="top"/>
    </xf>
    <xf numFmtId="0" fontId="21" fillId="0" borderId="5" xfId="0" applyFont="1" applyFill="1" applyBorder="1" applyAlignment="1">
      <alignment horizontal="center" vertical="top"/>
    </xf>
    <xf numFmtId="0" fontId="19" fillId="0" borderId="0" xfId="0" applyFont="1" applyFill="1"/>
    <xf numFmtId="0" fontId="19" fillId="0" borderId="3" xfId="0" applyFont="1" applyFill="1" applyBorder="1" applyAlignment="1">
      <alignment vertical="top"/>
    </xf>
    <xf numFmtId="49" fontId="19" fillId="0" borderId="3" xfId="0" applyNumberFormat="1" applyFont="1" applyFill="1" applyBorder="1" applyAlignment="1">
      <alignment vertical="top"/>
    </xf>
    <xf numFmtId="0" fontId="19" fillId="0" borderId="2" xfId="0" applyFont="1" applyFill="1" applyBorder="1" applyAlignment="1">
      <alignment horizontal="left" vertical="center" wrapText="1"/>
    </xf>
    <xf numFmtId="0" fontId="19" fillId="0" borderId="3" xfId="0" applyNumberFormat="1" applyFont="1" applyFill="1" applyBorder="1" applyAlignment="1">
      <alignment vertical="top" wrapText="1"/>
    </xf>
    <xf numFmtId="0" fontId="19" fillId="0" borderId="3" xfId="0" applyFont="1" applyFill="1" applyBorder="1" applyAlignment="1">
      <alignment vertical="top" wrapText="1" shrinkToFit="1"/>
    </xf>
    <xf numFmtId="49" fontId="19" fillId="0" borderId="5" xfId="0" applyNumberFormat="1" applyFont="1" applyFill="1" applyBorder="1" applyAlignment="1">
      <alignment horizontal="center"/>
    </xf>
    <xf numFmtId="0" fontId="19" fillId="0" borderId="5" xfId="0" applyFont="1" applyFill="1" applyBorder="1" applyAlignment="1">
      <alignment horizontal="center"/>
    </xf>
    <xf numFmtId="0" fontId="19" fillId="0" borderId="4" xfId="0" applyFont="1" applyFill="1" applyBorder="1" applyAlignment="1">
      <alignment vertical="top"/>
    </xf>
    <xf numFmtId="0" fontId="19" fillId="0" borderId="4" xfId="0" applyNumberFormat="1" applyFont="1" applyFill="1" applyBorder="1" applyAlignment="1">
      <alignment vertical="top" wrapText="1"/>
    </xf>
    <xf numFmtId="0" fontId="19" fillId="0" borderId="4" xfId="0" applyFont="1" applyFill="1" applyBorder="1" applyAlignment="1">
      <alignment vertical="top" wrapText="1" shrinkToFit="1"/>
    </xf>
    <xf numFmtId="0" fontId="19" fillId="0" borderId="5" xfId="0" applyFont="1" applyFill="1" applyBorder="1" applyAlignment="1">
      <alignment horizontal="left" vertical="top" wrapText="1"/>
    </xf>
    <xf numFmtId="49" fontId="19" fillId="0" borderId="5" xfId="0" applyNumberFormat="1" applyFont="1" applyFill="1" applyBorder="1" applyAlignment="1">
      <alignment horizontal="center" vertical="top"/>
    </xf>
    <xf numFmtId="0" fontId="19" fillId="0" borderId="5" xfId="0" applyFont="1" applyFill="1" applyBorder="1" applyAlignment="1">
      <alignment horizontal="center" vertical="top"/>
    </xf>
    <xf numFmtId="0" fontId="21" fillId="0" borderId="5" xfId="0" applyFont="1" applyFill="1" applyBorder="1" applyAlignment="1">
      <alignment horizontal="center" vertical="top"/>
    </xf>
    <xf numFmtId="0" fontId="19" fillId="0" borderId="0" xfId="0" applyFont="1" applyFill="1" applyAlignment="1">
      <alignment vertical="top"/>
    </xf>
    <xf numFmtId="0" fontId="19" fillId="0" borderId="4" xfId="0" applyFont="1" applyFill="1" applyBorder="1" applyAlignment="1">
      <alignment horizontal="left" vertical="top" wrapText="1"/>
    </xf>
    <xf numFmtId="49" fontId="19" fillId="0" borderId="4" xfId="0" applyNumberFormat="1" applyFont="1" applyFill="1" applyBorder="1" applyAlignment="1">
      <alignment horizontal="center" vertical="top"/>
    </xf>
    <xf numFmtId="0" fontId="19" fillId="0" borderId="4" xfId="0" applyFont="1" applyFill="1" applyBorder="1" applyAlignment="1">
      <alignment horizontal="center" vertical="top"/>
    </xf>
    <xf numFmtId="0" fontId="21" fillId="0" borderId="4" xfId="0" applyFont="1" applyFill="1" applyBorder="1" applyAlignment="1">
      <alignment horizontal="center" vertical="top"/>
    </xf>
    <xf numFmtId="0" fontId="19" fillId="0" borderId="2" xfId="0" applyFont="1" applyFill="1" applyBorder="1" applyAlignment="1">
      <alignment vertical="center"/>
    </xf>
    <xf numFmtId="49" fontId="19" fillId="0" borderId="4" xfId="0" applyNumberFormat="1" applyFont="1" applyFill="1" applyBorder="1" applyAlignment="1">
      <alignment horizontal="center" vertical="top"/>
    </xf>
    <xf numFmtId="49" fontId="19" fillId="0" borderId="3" xfId="0" applyNumberFormat="1" applyFont="1" applyFill="1" applyBorder="1" applyAlignment="1">
      <alignment horizontal="center" vertical="top"/>
    </xf>
    <xf numFmtId="0" fontId="19" fillId="0" borderId="3" xfId="0" applyFont="1" applyFill="1" applyBorder="1" applyAlignment="1">
      <alignment horizontal="center" vertical="top"/>
    </xf>
    <xf numFmtId="49" fontId="19" fillId="0" borderId="4" xfId="0" applyNumberFormat="1" applyFont="1" applyFill="1" applyBorder="1" applyAlignment="1">
      <alignment vertical="top"/>
    </xf>
    <xf numFmtId="49" fontId="19" fillId="0" borderId="2" xfId="0" applyNumberFormat="1" applyFont="1" applyFill="1" applyBorder="1" applyAlignment="1">
      <alignment horizontal="center"/>
    </xf>
    <xf numFmtId="0" fontId="19" fillId="0" borderId="0" xfId="0" applyFont="1" applyFill="1" applyAlignment="1">
      <alignment vertical="top" wrapText="1"/>
    </xf>
    <xf numFmtId="0" fontId="19" fillId="0" borderId="5" xfId="0" applyFont="1" applyFill="1" applyBorder="1" applyAlignment="1">
      <alignment horizontal="left" vertical="top" wrapText="1" shrinkToFit="1"/>
    </xf>
    <xf numFmtId="0" fontId="19" fillId="0" borderId="3" xfId="0" applyFont="1" applyFill="1" applyBorder="1" applyAlignment="1">
      <alignment horizontal="center" vertical="top" wrapText="1" shrinkToFit="1"/>
    </xf>
    <xf numFmtId="14" fontId="19" fillId="0" borderId="5" xfId="0" applyNumberFormat="1" applyFont="1" applyFill="1" applyBorder="1" applyAlignment="1">
      <alignment horizontal="center" vertical="top" wrapText="1" shrinkToFit="1"/>
    </xf>
    <xf numFmtId="0" fontId="19" fillId="0" borderId="5" xfId="0" applyFont="1" applyFill="1" applyBorder="1" applyAlignment="1">
      <alignment horizontal="left" vertical="top" wrapText="1" shrinkToFit="1"/>
    </xf>
    <xf numFmtId="0" fontId="21" fillId="0" borderId="2" xfId="0" applyFont="1" applyFill="1" applyBorder="1" applyAlignment="1">
      <alignment horizontal="center" vertical="top"/>
    </xf>
    <xf numFmtId="0" fontId="19" fillId="0" borderId="3" xfId="0" applyFont="1" applyFill="1" applyBorder="1" applyAlignment="1">
      <alignment horizontal="center" vertical="top"/>
    </xf>
    <xf numFmtId="0" fontId="19" fillId="0" borderId="3" xfId="0" applyFont="1" applyFill="1" applyBorder="1" applyAlignment="1">
      <alignment horizontal="left" vertical="top" wrapText="1" shrinkToFit="1"/>
    </xf>
    <xf numFmtId="14" fontId="19" fillId="0" borderId="3" xfId="0" applyNumberFormat="1" applyFont="1" applyFill="1" applyBorder="1" applyAlignment="1">
      <alignment horizontal="center" vertical="top" wrapText="1" shrinkToFit="1"/>
    </xf>
    <xf numFmtId="0" fontId="19" fillId="0" borderId="3" xfId="0" applyFont="1" applyFill="1" applyBorder="1" applyAlignment="1">
      <alignment horizontal="left" vertical="top" wrapText="1" shrinkToFit="1"/>
    </xf>
    <xf numFmtId="1" fontId="19" fillId="0" borderId="5" xfId="0" applyNumberFormat="1" applyFont="1" applyFill="1" applyBorder="1" applyAlignment="1">
      <alignment horizontal="center"/>
    </xf>
    <xf numFmtId="0" fontId="19" fillId="0" borderId="5" xfId="0" applyFont="1" applyFill="1" applyBorder="1" applyAlignment="1">
      <alignment vertical="top" wrapText="1"/>
    </xf>
    <xf numFmtId="0" fontId="19" fillId="0" borderId="3" xfId="0" applyFont="1" applyFill="1" applyBorder="1" applyAlignment="1">
      <alignment horizontal="center" vertical="top" wrapText="1"/>
    </xf>
    <xf numFmtId="1" fontId="21" fillId="0" borderId="5" xfId="0" applyNumberFormat="1" applyFont="1" applyFill="1" applyBorder="1" applyAlignment="1">
      <alignment horizontal="center" vertical="top"/>
    </xf>
    <xf numFmtId="0" fontId="19" fillId="0" borderId="5" xfId="0" applyFont="1" applyFill="1" applyBorder="1" applyAlignment="1">
      <alignment vertical="center" wrapText="1"/>
    </xf>
    <xf numFmtId="0" fontId="19" fillId="0" borderId="3" xfId="0" applyFont="1" applyFill="1" applyBorder="1" applyAlignment="1">
      <alignment horizontal="center"/>
    </xf>
    <xf numFmtId="0" fontId="19" fillId="0" borderId="2" xfId="0" applyFont="1" applyFill="1" applyBorder="1" applyAlignment="1">
      <alignment horizontal="center" vertical="top"/>
    </xf>
    <xf numFmtId="14" fontId="19" fillId="0" borderId="5" xfId="0" applyNumberFormat="1" applyFont="1" applyFill="1" applyBorder="1" applyAlignment="1">
      <alignment horizontal="center" vertical="top" wrapText="1"/>
    </xf>
    <xf numFmtId="0" fontId="19" fillId="0" borderId="5" xfId="0" applyFont="1" applyFill="1" applyBorder="1" applyAlignment="1">
      <alignment horizontal="center" vertical="top" wrapText="1"/>
    </xf>
    <xf numFmtId="0" fontId="19" fillId="0" borderId="4" xfId="0" applyFont="1" applyFill="1" applyBorder="1" applyAlignment="1">
      <alignment horizontal="center" vertical="top"/>
    </xf>
    <xf numFmtId="0" fontId="19" fillId="0" borderId="4" xfId="0" applyFont="1" applyFill="1" applyBorder="1" applyAlignment="1">
      <alignment horizontal="left" vertical="top" wrapText="1" shrinkToFit="1"/>
    </xf>
    <xf numFmtId="0" fontId="19" fillId="0" borderId="4" xfId="0" applyFont="1" applyFill="1" applyBorder="1" applyAlignment="1">
      <alignment horizontal="center"/>
    </xf>
    <xf numFmtId="49" fontId="19" fillId="0" borderId="3" xfId="0" applyNumberFormat="1" applyFont="1" applyFill="1" applyBorder="1" applyAlignment="1">
      <alignment horizontal="center" vertical="top"/>
    </xf>
    <xf numFmtId="14" fontId="19" fillId="0" borderId="3" xfId="0" applyNumberFormat="1" applyFont="1" applyFill="1" applyBorder="1" applyAlignment="1">
      <alignment horizontal="center" vertical="top"/>
    </xf>
    <xf numFmtId="0" fontId="19" fillId="0" borderId="5" xfId="0" applyFont="1" applyFill="1" applyBorder="1" applyAlignment="1">
      <alignment horizontal="center" vertical="top" wrapText="1" shrinkToFit="1"/>
    </xf>
    <xf numFmtId="0" fontId="4" fillId="0" borderId="10" xfId="0" applyFont="1" applyFill="1" applyBorder="1" applyAlignment="1">
      <alignment horizontal="center" vertical="top" wrapText="1"/>
    </xf>
    <xf numFmtId="0" fontId="4" fillId="0" borderId="0" xfId="0" applyFont="1" applyFill="1" applyBorder="1" applyAlignment="1">
      <alignment horizontal="center" vertical="top" wrapText="1"/>
    </xf>
    <xf numFmtId="164" fontId="4" fillId="0" borderId="2" xfId="0" applyNumberFormat="1" applyFont="1" applyFill="1" applyBorder="1" applyAlignment="1">
      <alignment horizontal="right" vertical="top" shrinkToFit="1"/>
    </xf>
    <xf numFmtId="4" fontId="4" fillId="0" borderId="0" xfId="0" applyNumberFormat="1" applyFont="1" applyFill="1" applyBorder="1" applyAlignment="1">
      <alignment horizontal="center" vertical="top" shrinkToFit="1"/>
    </xf>
    <xf numFmtId="4" fontId="4" fillId="0" borderId="10" xfId="0" applyNumberFormat="1" applyFont="1" applyFill="1" applyBorder="1" applyAlignment="1">
      <alignment horizontal="center" vertical="top" shrinkToFit="1"/>
    </xf>
    <xf numFmtId="4" fontId="4" fillId="0" borderId="7" xfId="0" applyNumberFormat="1" applyFont="1" applyFill="1" applyBorder="1" applyAlignment="1">
      <alignment horizontal="center" vertical="top" shrinkToFit="1"/>
    </xf>
    <xf numFmtId="4" fontId="4" fillId="0" borderId="11" xfId="0" applyNumberFormat="1" applyFont="1" applyFill="1" applyBorder="1" applyAlignment="1">
      <alignment horizontal="center" vertical="top" shrinkToFit="1"/>
    </xf>
    <xf numFmtId="4" fontId="4" fillId="0" borderId="1" xfId="0" applyNumberFormat="1" applyFont="1" applyFill="1" applyBorder="1" applyAlignment="1">
      <alignment horizontal="center" vertical="top" shrinkToFit="1"/>
    </xf>
    <xf numFmtId="4" fontId="4" fillId="0" borderId="9" xfId="0" applyNumberFormat="1" applyFont="1" applyFill="1" applyBorder="1" applyAlignment="1">
      <alignment horizontal="center" vertical="top" shrinkToFit="1"/>
    </xf>
    <xf numFmtId="0" fontId="4" fillId="0" borderId="3" xfId="0" applyFont="1" applyFill="1" applyBorder="1" applyAlignment="1">
      <alignment horizontal="center" vertical="top" wrapText="1" shrinkToFit="1"/>
    </xf>
    <xf numFmtId="0" fontId="4" fillId="0" borderId="2" xfId="0" applyFont="1" applyFill="1" applyBorder="1" applyAlignment="1">
      <alignment horizontal="left" vertical="top" wrapText="1"/>
    </xf>
    <xf numFmtId="0" fontId="4" fillId="0" borderId="2" xfId="0" applyFont="1" applyFill="1" applyBorder="1" applyAlignment="1">
      <alignment vertical="top" wrapText="1" shrinkToFit="1"/>
    </xf>
    <xf numFmtId="49" fontId="4" fillId="0" borderId="2" xfId="0" applyNumberFormat="1" applyFont="1" applyFill="1" applyBorder="1" applyAlignment="1">
      <alignment horizontal="right" vertical="top" shrinkToFit="1"/>
    </xf>
    <xf numFmtId="49" fontId="4" fillId="0" borderId="5" xfId="0" applyNumberFormat="1" applyFont="1" applyFill="1" applyBorder="1" applyAlignment="1">
      <alignment horizontal="center" vertical="top" wrapText="1"/>
    </xf>
    <xf numFmtId="4" fontId="4" fillId="0" borderId="5" xfId="0" applyNumberFormat="1" applyFont="1" applyFill="1" applyBorder="1" applyAlignment="1">
      <alignment horizontal="center" vertical="top" shrinkToFit="1"/>
    </xf>
    <xf numFmtId="49" fontId="4" fillId="0" borderId="2" xfId="0" applyNumberFormat="1" applyFont="1" applyFill="1" applyBorder="1" applyAlignment="1">
      <alignment horizontal="center" vertical="top" shrinkToFit="1"/>
    </xf>
    <xf numFmtId="49" fontId="4" fillId="0" borderId="3" xfId="0" applyNumberFormat="1" applyFont="1" applyFill="1" applyBorder="1" applyAlignment="1">
      <alignment horizontal="center" vertical="top" wrapText="1"/>
    </xf>
    <xf numFmtId="4" fontId="4" fillId="0" borderId="3" xfId="0" applyNumberFormat="1" applyFont="1" applyFill="1" applyBorder="1" applyAlignment="1">
      <alignment horizontal="center" vertical="top" shrinkToFit="1"/>
    </xf>
    <xf numFmtId="0" fontId="4" fillId="0" borderId="4" xfId="0" applyFont="1" applyFill="1" applyBorder="1" applyAlignment="1">
      <alignment horizontal="center" vertical="top" wrapText="1" shrinkToFit="1"/>
    </xf>
    <xf numFmtId="49" fontId="4" fillId="0" borderId="4" xfId="0" applyNumberFormat="1" applyFont="1" applyFill="1" applyBorder="1" applyAlignment="1">
      <alignment horizontal="center" vertical="top" wrapText="1"/>
    </xf>
    <xf numFmtId="4" fontId="4" fillId="0" borderId="4" xfId="0" applyNumberFormat="1" applyFont="1" applyFill="1" applyBorder="1" applyAlignment="1">
      <alignment horizontal="center" vertical="top" shrinkToFit="1"/>
    </xf>
    <xf numFmtId="4" fontId="4" fillId="0" borderId="4" xfId="0" applyNumberFormat="1" applyFont="1" applyFill="1" applyBorder="1" applyAlignment="1">
      <alignment horizontal="center" vertical="top" shrinkToFit="1"/>
    </xf>
    <xf numFmtId="0" fontId="4" fillId="0" borderId="5" xfId="0" applyFont="1" applyFill="1" applyBorder="1" applyAlignment="1">
      <alignment horizontal="center" vertical="top" wrapText="1" shrinkToFit="1"/>
    </xf>
    <xf numFmtId="0" fontId="4" fillId="0" borderId="5" xfId="0" applyFont="1" applyFill="1" applyBorder="1" applyAlignment="1">
      <alignment horizontal="left" vertical="top" wrapText="1"/>
    </xf>
    <xf numFmtId="0" fontId="4" fillId="0" borderId="5" xfId="0" applyFont="1" applyFill="1" applyBorder="1" applyAlignment="1">
      <alignment vertical="top" wrapText="1" shrinkToFit="1"/>
    </xf>
    <xf numFmtId="14" fontId="4" fillId="0" borderId="5" xfId="0" applyNumberFormat="1" applyFont="1" applyFill="1" applyBorder="1" applyAlignment="1">
      <alignment horizontal="center" vertical="top" wrapText="1"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vertical="top" wrapText="1" shrinkToFi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shrinkToFit="1"/>
    </xf>
    <xf numFmtId="49" fontId="4" fillId="0" borderId="5" xfId="0" applyNumberFormat="1" applyFont="1" applyFill="1" applyBorder="1" applyAlignment="1">
      <alignment horizontal="center" vertical="top" shrinkToFit="1"/>
    </xf>
    <xf numFmtId="49" fontId="4" fillId="0" borderId="8"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shrinkToFit="1"/>
    </xf>
    <xf numFmtId="49" fontId="4" fillId="0" borderId="4" xfId="0" applyNumberFormat="1" applyFont="1" applyFill="1" applyBorder="1" applyAlignment="1">
      <alignment horizontal="center" vertical="top" shrinkToFit="1"/>
    </xf>
    <xf numFmtId="0" fontId="4" fillId="0" borderId="2" xfId="0" applyFont="1" applyFill="1" applyBorder="1" applyAlignment="1">
      <alignment horizontal="center" vertical="top" wrapText="1" shrinkToFit="1"/>
    </xf>
    <xf numFmtId="49" fontId="9" fillId="0" borderId="2" xfId="0" applyNumberFormat="1" applyFont="1" applyFill="1" applyBorder="1" applyAlignment="1">
      <alignment horizontal="left" vertical="top" wrapText="1"/>
    </xf>
    <xf numFmtId="14" fontId="4" fillId="0" borderId="2" xfId="0" applyNumberFormat="1" applyFont="1" applyFill="1" applyBorder="1" applyAlignment="1">
      <alignment horizontal="center" vertical="top" wrapText="1" shrinkToFit="1"/>
    </xf>
    <xf numFmtId="49" fontId="3" fillId="0" borderId="3" xfId="0" applyNumberFormat="1" applyFont="1" applyFill="1" applyBorder="1" applyAlignment="1">
      <alignment horizontal="center" vertical="top" wrapText="1"/>
    </xf>
    <xf numFmtId="49" fontId="4" fillId="0" borderId="5" xfId="0" applyNumberFormat="1" applyFont="1" applyFill="1" applyBorder="1" applyAlignment="1">
      <alignment horizontal="right" vertical="top" shrinkToFit="1"/>
    </xf>
    <xf numFmtId="49" fontId="4" fillId="0" borderId="4" xfId="0" applyNumberFormat="1" applyFont="1" applyFill="1" applyBorder="1" applyAlignment="1">
      <alignment horizontal="right" vertical="top" shrinkToFit="1"/>
    </xf>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4" fillId="0" borderId="2" xfId="0" applyFont="1" applyFill="1" applyBorder="1" applyAlignment="1">
      <alignment vertical="top" wrapText="1" shrinkToFit="1"/>
    </xf>
    <xf numFmtId="0" fontId="3" fillId="0" borderId="2" xfId="0" applyFont="1" applyFill="1" applyBorder="1" applyAlignment="1">
      <alignment vertical="top" wrapText="1" shrinkToFit="1"/>
    </xf>
    <xf numFmtId="14" fontId="3" fillId="0" borderId="2" xfId="0" applyNumberFormat="1" applyFont="1" applyFill="1" applyBorder="1" applyAlignment="1">
      <alignment horizontal="center" vertical="top" wrapText="1" shrinkToFit="1"/>
    </xf>
    <xf numFmtId="0" fontId="3" fillId="0" borderId="2" xfId="0" applyFont="1" applyFill="1" applyBorder="1" applyAlignment="1">
      <alignment horizontal="center" vertical="top" wrapText="1" shrinkToFit="1"/>
    </xf>
    <xf numFmtId="49"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shrinkToFit="1"/>
    </xf>
    <xf numFmtId="49" fontId="3" fillId="0" borderId="2" xfId="0" applyNumberFormat="1" applyFont="1" applyFill="1" applyBorder="1" applyAlignment="1">
      <alignment horizontal="center" vertical="top" shrinkToFit="1"/>
    </xf>
    <xf numFmtId="0" fontId="3" fillId="0" borderId="5" xfId="0" applyFont="1" applyFill="1" applyBorder="1" applyAlignment="1">
      <alignment vertical="top" wrapText="1" shrinkToFit="1"/>
    </xf>
    <xf numFmtId="0" fontId="3" fillId="0" borderId="5" xfId="0" applyFont="1" applyFill="1" applyBorder="1" applyAlignment="1">
      <alignment horizontal="center" vertical="top" wrapText="1" shrinkToFit="1"/>
    </xf>
    <xf numFmtId="14" fontId="3" fillId="0" borderId="5" xfId="0" applyNumberFormat="1" applyFont="1" applyFill="1" applyBorder="1" applyAlignment="1">
      <alignment horizontal="center" vertical="top" wrapText="1" shrinkToFit="1"/>
    </xf>
    <xf numFmtId="49" fontId="3" fillId="0" borderId="5"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shrinkToFit="1"/>
    </xf>
    <xf numFmtId="49"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shrinkToFit="1"/>
    </xf>
    <xf numFmtId="49" fontId="3" fillId="0" borderId="2" xfId="0" applyNumberFormat="1" applyFont="1" applyFill="1" applyBorder="1" applyAlignment="1">
      <alignment horizontal="center" vertical="top" shrinkToFit="1"/>
    </xf>
    <xf numFmtId="0" fontId="4" fillId="0" borderId="1" xfId="0" applyFont="1" applyFill="1" applyBorder="1" applyAlignment="1">
      <alignment horizontal="center" vertical="top" wrapText="1"/>
    </xf>
    <xf numFmtId="49" fontId="3" fillId="0" borderId="5" xfId="0" applyNumberFormat="1" applyFont="1" applyFill="1" applyBorder="1" applyAlignment="1">
      <alignment horizontal="center" vertical="top" wrapText="1" shrinkToFit="1"/>
    </xf>
    <xf numFmtId="49" fontId="3" fillId="0" borderId="3" xfId="0" applyNumberFormat="1" applyFont="1" applyFill="1" applyBorder="1" applyAlignment="1">
      <alignment horizontal="center" vertical="top" wrapText="1" shrinkToFit="1"/>
    </xf>
    <xf numFmtId="2" fontId="3" fillId="0" borderId="14" xfId="0" applyNumberFormat="1" applyFont="1" applyFill="1" applyBorder="1" applyAlignment="1">
      <alignment horizontal="left" vertical="top" wrapText="1"/>
    </xf>
    <xf numFmtId="49" fontId="3" fillId="0" borderId="5" xfId="0" applyNumberFormat="1" applyFont="1" applyFill="1" applyBorder="1" applyAlignment="1">
      <alignment horizontal="center" vertical="top" shrinkToFit="1"/>
    </xf>
    <xf numFmtId="0" fontId="3" fillId="0" borderId="14" xfId="0" applyFont="1" applyFill="1" applyBorder="1" applyAlignment="1">
      <alignment vertical="top" wrapText="1"/>
    </xf>
    <xf numFmtId="164" fontId="4" fillId="0" borderId="5" xfId="0" applyNumberFormat="1" applyFont="1" applyFill="1" applyBorder="1" applyAlignment="1">
      <alignment horizontal="right" vertical="top" shrinkToFit="1"/>
    </xf>
    <xf numFmtId="49" fontId="3" fillId="0" borderId="15" xfId="0" applyNumberFormat="1" applyFont="1" applyFill="1" applyBorder="1" applyAlignment="1">
      <alignment horizontal="center" vertical="top" wrapText="1" shrinkToFit="1"/>
    </xf>
    <xf numFmtId="0" fontId="4" fillId="0" borderId="13" xfId="0" applyFont="1" applyFill="1" applyBorder="1" applyAlignment="1">
      <alignment vertical="top" wrapText="1"/>
    </xf>
    <xf numFmtId="165" fontId="4" fillId="0" borderId="2" xfId="1" applyNumberFormat="1" applyFont="1" applyFill="1" applyBorder="1" applyAlignment="1">
      <alignment horizontal="center" vertical="top" shrinkToFit="1"/>
    </xf>
    <xf numFmtId="49" fontId="4" fillId="0" borderId="1" xfId="0" applyNumberFormat="1" applyFont="1" applyFill="1" applyBorder="1" applyAlignment="1">
      <alignment horizontal="center" vertical="top" wrapText="1"/>
    </xf>
    <xf numFmtId="49" fontId="4" fillId="0" borderId="12" xfId="0" applyNumberFormat="1" applyFont="1" applyFill="1" applyBorder="1" applyAlignment="1">
      <alignment horizontal="center" vertical="top" wrapText="1"/>
    </xf>
    <xf numFmtId="49" fontId="3" fillId="0" borderId="14" xfId="0" applyNumberFormat="1" applyFont="1" applyFill="1" applyBorder="1" applyAlignment="1">
      <alignment horizontal="center" vertical="top" shrinkToFit="1"/>
    </xf>
    <xf numFmtId="4" fontId="3" fillId="0" borderId="14" xfId="0" applyNumberFormat="1" applyFont="1" applyFill="1" applyBorder="1" applyAlignment="1">
      <alignment horizontal="right" vertical="top" shrinkToFit="1"/>
    </xf>
    <xf numFmtId="0" fontId="3" fillId="0" borderId="4" xfId="0" applyFont="1" applyFill="1" applyBorder="1" applyAlignment="1">
      <alignment vertical="top" wrapText="1"/>
    </xf>
    <xf numFmtId="49" fontId="3" fillId="0" borderId="16" xfId="0" applyNumberFormat="1" applyFont="1" applyFill="1" applyBorder="1" applyAlignment="1">
      <alignment horizontal="center" vertical="top" shrinkToFit="1"/>
    </xf>
    <xf numFmtId="49" fontId="3" fillId="0" borderId="4" xfId="0" applyNumberFormat="1" applyFont="1" applyFill="1" applyBorder="1" applyAlignment="1">
      <alignment horizontal="center" vertical="top" shrinkToFit="1"/>
    </xf>
    <xf numFmtId="0" fontId="4" fillId="0" borderId="16" xfId="0" applyFont="1" applyFill="1" applyBorder="1" applyAlignment="1">
      <alignment horizontal="center" vertical="top" shrinkToFit="1"/>
    </xf>
    <xf numFmtId="0" fontId="4" fillId="0" borderId="2" xfId="0" applyNumberFormat="1" applyFont="1" applyFill="1" applyBorder="1" applyAlignment="1">
      <alignment horizontal="left" vertical="top" wrapText="1" shrinkToFit="1"/>
    </xf>
    <xf numFmtId="3" fontId="3" fillId="0" borderId="2" xfId="0" applyNumberFormat="1" applyFont="1" applyFill="1" applyBorder="1" applyAlignment="1">
      <alignment horizontal="center" vertical="justify"/>
    </xf>
    <xf numFmtId="3" fontId="3" fillId="0" borderId="2" xfId="0" applyNumberFormat="1" applyFont="1" applyFill="1" applyBorder="1" applyAlignment="1">
      <alignment horizontal="right" vertical="justify"/>
    </xf>
    <xf numFmtId="0" fontId="3" fillId="0" borderId="2" xfId="0" applyFont="1" applyFill="1" applyBorder="1" applyAlignment="1">
      <alignment horizontal="center" vertical="justify" shrinkToFit="1"/>
    </xf>
    <xf numFmtId="0" fontId="4" fillId="0" borderId="2" xfId="0" applyFont="1" applyFill="1" applyBorder="1" applyAlignment="1">
      <alignment horizontal="center" vertical="top" wrapText="1"/>
    </xf>
    <xf numFmtId="0" fontId="4" fillId="0" borderId="2" xfId="0" applyFont="1" applyFill="1" applyBorder="1" applyAlignment="1">
      <alignment wrapText="1"/>
    </xf>
    <xf numFmtId="0" fontId="3" fillId="0" borderId="5" xfId="0" applyFont="1" applyFill="1" applyBorder="1" applyAlignment="1">
      <alignment horizontal="left" vertical="top" wrapText="1"/>
    </xf>
    <xf numFmtId="0" fontId="4" fillId="0" borderId="7" xfId="0" applyFont="1" applyFill="1" applyBorder="1" applyAlignment="1">
      <alignment vertical="center" wrapText="1"/>
    </xf>
    <xf numFmtId="0" fontId="4" fillId="0" borderId="11" xfId="0" applyFont="1" applyFill="1" applyBorder="1" applyAlignment="1">
      <alignment vertical="center" wrapText="1"/>
    </xf>
    <xf numFmtId="0" fontId="3" fillId="0" borderId="5" xfId="0" applyFont="1" applyFill="1" applyBorder="1" applyAlignment="1">
      <alignment vertical="top" wrapText="1"/>
    </xf>
    <xf numFmtId="0" fontId="3" fillId="0" borderId="17" xfId="2" applyNumberFormat="1" applyFont="1" applyFill="1" applyProtection="1">
      <alignment vertical="top" wrapText="1"/>
    </xf>
    <xf numFmtId="0" fontId="4" fillId="0" borderId="9" xfId="0" applyFont="1" applyFill="1" applyBorder="1" applyAlignment="1">
      <alignment vertical="center" wrapText="1"/>
    </xf>
    <xf numFmtId="0" fontId="4" fillId="0" borderId="18" xfId="0" applyFont="1" applyFill="1" applyBorder="1" applyAlignment="1">
      <alignment vertical="top" wrapText="1"/>
    </xf>
    <xf numFmtId="49" fontId="3" fillId="0" borderId="3" xfId="0" applyNumberFormat="1" applyFont="1" applyFill="1" applyBorder="1" applyAlignment="1">
      <alignment horizontal="center" vertical="top" shrinkToFit="1"/>
    </xf>
    <xf numFmtId="0" fontId="3" fillId="0" borderId="16" xfId="0" applyFont="1" applyFill="1" applyBorder="1" applyAlignment="1">
      <alignment vertical="top" wrapText="1"/>
    </xf>
    <xf numFmtId="0" fontId="4" fillId="0" borderId="14" xfId="0" applyFont="1" applyFill="1" applyBorder="1" applyAlignment="1">
      <alignment horizontal="center" vertical="top" wrapText="1" shrinkToFit="1"/>
    </xf>
    <xf numFmtId="14" fontId="4" fillId="0" borderId="14" xfId="0" applyNumberFormat="1" applyFont="1" applyFill="1" applyBorder="1" applyAlignment="1">
      <alignment horizontal="center" vertical="top" wrapText="1" shrinkToFit="1"/>
    </xf>
    <xf numFmtId="0" fontId="3" fillId="0" borderId="14" xfId="0" applyFont="1" applyFill="1" applyBorder="1" applyAlignment="1">
      <alignment horizontal="center" vertical="top" shrinkToFit="1"/>
    </xf>
    <xf numFmtId="0" fontId="3" fillId="0" borderId="3" xfId="0" applyFont="1" applyFill="1" applyBorder="1" applyAlignment="1">
      <alignment vertical="top" wrapText="1"/>
    </xf>
    <xf numFmtId="49" fontId="3" fillId="0" borderId="19" xfId="0" applyNumberFormat="1" applyFont="1" applyFill="1" applyBorder="1" applyAlignment="1">
      <alignment horizontal="center" vertical="top" shrinkToFit="1"/>
    </xf>
    <xf numFmtId="49" fontId="3" fillId="0" borderId="18" xfId="0" applyNumberFormat="1" applyFont="1" applyFill="1" applyBorder="1" applyAlignment="1">
      <alignment horizontal="center" vertical="top" shrinkToFit="1"/>
    </xf>
    <xf numFmtId="0" fontId="3" fillId="0" borderId="3" xfId="0" applyFont="1" applyFill="1" applyBorder="1" applyAlignment="1">
      <alignment horizontal="center" vertical="top" shrinkToFit="1"/>
    </xf>
    <xf numFmtId="0" fontId="3" fillId="0" borderId="16" xfId="0" applyFont="1" applyFill="1" applyBorder="1" applyAlignment="1">
      <alignment horizontal="center" vertical="top" shrinkToFit="1"/>
    </xf>
    <xf numFmtId="0" fontId="3" fillId="0" borderId="2" xfId="0" applyNumberFormat="1" applyFont="1" applyFill="1" applyBorder="1" applyAlignment="1">
      <alignment vertical="top" wrapText="1"/>
    </xf>
    <xf numFmtId="0" fontId="4" fillId="0" borderId="12" xfId="0" applyFont="1" applyFill="1" applyBorder="1" applyAlignment="1">
      <alignment wrapText="1"/>
    </xf>
    <xf numFmtId="0" fontId="3" fillId="0" borderId="3" xfId="0" applyFont="1" applyFill="1" applyBorder="1" applyAlignment="1">
      <alignment horizontal="center" vertical="top" wrapText="1" shrinkToFit="1"/>
    </xf>
    <xf numFmtId="0" fontId="4" fillId="0" borderId="3" xfId="0" applyFont="1" applyFill="1" applyBorder="1"/>
    <xf numFmtId="0" fontId="4" fillId="0" borderId="4" xfId="0" applyFont="1" applyFill="1" applyBorder="1"/>
    <xf numFmtId="0" fontId="3" fillId="0" borderId="4" xfId="0" applyFont="1" applyFill="1" applyBorder="1" applyAlignment="1">
      <alignment horizontal="center" vertical="top" wrapText="1" shrinkToFit="1"/>
    </xf>
    <xf numFmtId="0" fontId="4" fillId="0" borderId="14" xfId="0" applyFont="1" applyFill="1" applyBorder="1" applyAlignment="1">
      <alignment horizontal="center" vertical="top" shrinkToFit="1"/>
    </xf>
    <xf numFmtId="0" fontId="4" fillId="0" borderId="11" xfId="0" applyFont="1" applyFill="1" applyBorder="1" applyAlignment="1">
      <alignment horizontal="left" vertical="top" wrapText="1"/>
    </xf>
    <xf numFmtId="0" fontId="3" fillId="0" borderId="6" xfId="0" applyFont="1" applyFill="1" applyBorder="1" applyAlignment="1">
      <alignment horizontal="center" vertical="top" wrapText="1" shrinkToFit="1"/>
    </xf>
    <xf numFmtId="0" fontId="4" fillId="0" borderId="7" xfId="0" applyNumberFormat="1" applyFont="1" applyFill="1" applyBorder="1" applyAlignment="1">
      <alignment horizontal="left" vertical="top" wrapText="1" shrinkToFit="1"/>
    </xf>
    <xf numFmtId="0" fontId="3" fillId="0" borderId="5" xfId="0" applyFont="1" applyFill="1" applyBorder="1" applyAlignment="1">
      <alignment horizontal="center" vertical="top" shrinkToFit="1"/>
    </xf>
    <xf numFmtId="0" fontId="4" fillId="0" borderId="8" xfId="0" applyFont="1" applyFill="1" applyBorder="1" applyAlignment="1">
      <alignment horizontal="center" vertical="top" wrapText="1"/>
    </xf>
    <xf numFmtId="0" fontId="3" fillId="0" borderId="0" xfId="0" applyFont="1" applyFill="1" applyBorder="1" applyAlignment="1">
      <alignment horizontal="center" vertical="top" wrapText="1" shrinkToFit="1"/>
    </xf>
    <xf numFmtId="0" fontId="3" fillId="0" borderId="2" xfId="0" applyFont="1" applyFill="1" applyBorder="1" applyAlignment="1">
      <alignment horizontal="center" vertical="top" shrinkToFit="1"/>
    </xf>
    <xf numFmtId="0" fontId="4" fillId="0" borderId="15" xfId="0" applyFont="1" applyFill="1" applyBorder="1" applyAlignment="1">
      <alignment horizontal="center" vertical="top" wrapText="1"/>
    </xf>
    <xf numFmtId="0" fontId="3" fillId="0" borderId="5" xfId="0" applyNumberFormat="1" applyFont="1" applyFill="1" applyBorder="1" applyAlignment="1">
      <alignment horizontal="left" vertical="top" wrapText="1"/>
    </xf>
    <xf numFmtId="0" fontId="3" fillId="0" borderId="5" xfId="0" applyFont="1" applyFill="1" applyBorder="1" applyAlignment="1">
      <alignment horizontal="center" vertical="top" wrapText="1" shrinkToFit="1"/>
    </xf>
    <xf numFmtId="49" fontId="3" fillId="0" borderId="5" xfId="0" applyNumberFormat="1" applyFont="1" applyFill="1" applyBorder="1" applyAlignment="1">
      <alignment horizontal="center" vertical="top" wrapText="1"/>
    </xf>
    <xf numFmtId="14" fontId="3" fillId="0" borderId="5" xfId="0" applyNumberFormat="1" applyFont="1" applyFill="1" applyBorder="1" applyAlignment="1">
      <alignment horizontal="center" vertical="top" wrapText="1" shrinkToFit="1"/>
    </xf>
    <xf numFmtId="49" fontId="4" fillId="0" borderId="13" xfId="0" applyNumberFormat="1" applyFont="1" applyFill="1" applyBorder="1" applyAlignment="1">
      <alignment horizontal="center" vertical="top" shrinkToFit="1"/>
    </xf>
    <xf numFmtId="0" fontId="4" fillId="0" borderId="1" xfId="0" applyFont="1" applyFill="1" applyBorder="1" applyAlignment="1">
      <alignment horizontal="left" vertical="top" wrapText="1" shrinkToFit="1"/>
    </xf>
    <xf numFmtId="0" fontId="4" fillId="0" borderId="12" xfId="0" applyFont="1" applyFill="1" applyBorder="1" applyAlignment="1">
      <alignment vertical="distributed" wrapText="1"/>
    </xf>
    <xf numFmtId="49" fontId="4" fillId="0" borderId="9" xfId="0" applyNumberFormat="1" applyFont="1" applyFill="1" applyBorder="1" applyAlignment="1">
      <alignment horizontal="left" vertical="top" wrapText="1"/>
    </xf>
    <xf numFmtId="0" fontId="4" fillId="0" borderId="5" xfId="0" applyFont="1" applyFill="1" applyBorder="1" applyAlignment="1">
      <alignment horizontal="left" vertical="top" wrapText="1" shrinkToFit="1"/>
    </xf>
    <xf numFmtId="164" fontId="3" fillId="0" borderId="3" xfId="0" applyNumberFormat="1" applyFont="1" applyFill="1" applyBorder="1" applyAlignment="1">
      <alignment horizontal="right" vertical="top" shrinkToFit="1"/>
    </xf>
    <xf numFmtId="0" fontId="4" fillId="0" borderId="4" xfId="0" applyFont="1" applyFill="1" applyBorder="1" applyAlignment="1">
      <alignment vertical="top" wrapText="1"/>
    </xf>
    <xf numFmtId="3" fontId="4" fillId="0" borderId="2" xfId="0" applyNumberFormat="1" applyFont="1" applyFill="1" applyBorder="1" applyAlignment="1">
      <alignment horizontal="center" vertical="top" shrinkToFit="1"/>
    </xf>
    <xf numFmtId="0" fontId="3" fillId="0" borderId="0" xfId="0" applyFont="1" applyFill="1" applyBorder="1" applyAlignment="1">
      <alignment vertical="top" wrapText="1" shrinkToFit="1"/>
    </xf>
    <xf numFmtId="0" fontId="3" fillId="0" borderId="0" xfId="0" applyFont="1" applyFill="1" applyBorder="1" applyAlignment="1">
      <alignment horizontal="left" vertical="top" wrapText="1"/>
    </xf>
    <xf numFmtId="0" fontId="4" fillId="0" borderId="0" xfId="0" applyFont="1" applyFill="1" applyBorder="1" applyAlignment="1">
      <alignment vertical="top" wrapText="1"/>
    </xf>
    <xf numFmtId="0" fontId="3" fillId="0" borderId="0"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4" xfId="0" applyFont="1" applyFill="1" applyBorder="1" applyAlignment="1">
      <alignment horizontal="center" vertical="top" wrapText="1" shrinkToFit="1"/>
    </xf>
    <xf numFmtId="14" fontId="3" fillId="0" borderId="4" xfId="0" applyNumberFormat="1" applyFont="1" applyFill="1" applyBorder="1" applyAlignment="1">
      <alignment horizontal="center" vertical="top" wrapText="1" shrinkToFit="1"/>
    </xf>
    <xf numFmtId="0" fontId="3" fillId="0" borderId="4" xfId="0" applyFont="1" applyFill="1" applyBorder="1" applyAlignment="1">
      <alignment horizontal="center" vertical="top" shrinkToFit="1"/>
    </xf>
    <xf numFmtId="0" fontId="4" fillId="0" borderId="2" xfId="0" applyFont="1" applyFill="1" applyBorder="1" applyAlignment="1"/>
    <xf numFmtId="164" fontId="3" fillId="0" borderId="5" xfId="0" applyNumberFormat="1" applyFont="1" applyFill="1" applyBorder="1" applyAlignment="1">
      <alignment horizontal="right" vertical="top" shrinkToFit="1"/>
    </xf>
    <xf numFmtId="49" fontId="4" fillId="0" borderId="10" xfId="0" applyNumberFormat="1" applyFont="1" applyFill="1" applyBorder="1" applyAlignment="1">
      <alignment horizontal="center" vertical="top" wrapText="1"/>
    </xf>
    <xf numFmtId="0" fontId="4" fillId="0" borderId="3" xfId="0" applyFont="1" applyFill="1" applyBorder="1" applyAlignment="1">
      <alignment vertical="top" wrapText="1"/>
    </xf>
    <xf numFmtId="0" fontId="3" fillId="0" borderId="5"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2" xfId="0" applyFont="1" applyFill="1" applyBorder="1" applyAlignment="1">
      <alignment horizontal="left" vertical="top" wrapText="1" shrinkToFit="1"/>
    </xf>
    <xf numFmtId="0" fontId="4" fillId="0" borderId="2" xfId="0" applyFont="1" applyFill="1" applyBorder="1" applyAlignment="1">
      <alignment vertical="top" wrapText="1"/>
    </xf>
    <xf numFmtId="0" fontId="4" fillId="0" borderId="5" xfId="0" applyFont="1" applyFill="1" applyBorder="1" applyAlignment="1">
      <alignment vertical="top" wrapText="1"/>
    </xf>
    <xf numFmtId="49" fontId="3" fillId="0" borderId="4" xfId="0" applyNumberFormat="1" applyFont="1" applyFill="1" applyBorder="1" applyAlignment="1">
      <alignment horizontal="center" vertical="top" wrapText="1" shrinkToFit="1"/>
    </xf>
    <xf numFmtId="49" fontId="3" fillId="0" borderId="0" xfId="0" applyNumberFormat="1" applyFont="1" applyFill="1" applyBorder="1" applyAlignment="1">
      <alignment horizontal="center" vertical="top" wrapText="1" shrinkToFit="1"/>
    </xf>
    <xf numFmtId="0" fontId="4" fillId="0" borderId="0" xfId="0" applyFont="1" applyFill="1" applyBorder="1" applyAlignment="1">
      <alignment vertical="top" wrapText="1" shrinkToFit="1"/>
    </xf>
    <xf numFmtId="14" fontId="4" fillId="0" borderId="0" xfId="0" applyNumberFormat="1" applyFont="1" applyFill="1" applyBorder="1" applyAlignment="1">
      <alignment horizontal="center"/>
    </xf>
    <xf numFmtId="0" fontId="19" fillId="0" borderId="5" xfId="0" applyFont="1" applyBorder="1" applyAlignment="1">
      <alignment horizontal="left" vertical="top"/>
    </xf>
    <xf numFmtId="0" fontId="19" fillId="0" borderId="0" xfId="0" applyFont="1" applyAlignment="1">
      <alignment horizontal="left" vertical="top" wrapText="1"/>
    </xf>
    <xf numFmtId="4" fontId="21" fillId="0" borderId="5" xfId="0" applyNumberFormat="1" applyFont="1" applyBorder="1" applyAlignment="1">
      <alignment horizontal="center" vertical="top"/>
    </xf>
    <xf numFmtId="0" fontId="19" fillId="0" borderId="3" xfId="0" applyFont="1" applyBorder="1" applyAlignment="1">
      <alignment horizontal="left" vertical="top"/>
    </xf>
    <xf numFmtId="0" fontId="19" fillId="0" borderId="2" xfId="0" applyFont="1" applyBorder="1" applyAlignment="1">
      <alignment horizontal="left" vertical="top" wrapText="1"/>
    </xf>
    <xf numFmtId="2" fontId="19" fillId="0" borderId="5" xfId="0" applyNumberFormat="1" applyFont="1" applyBorder="1" applyAlignment="1">
      <alignment horizontal="center" vertical="top"/>
    </xf>
    <xf numFmtId="0" fontId="19" fillId="0" borderId="4" xfId="0" applyFont="1" applyBorder="1" applyAlignment="1">
      <alignment horizontal="left" vertical="top"/>
    </xf>
    <xf numFmtId="0" fontId="19" fillId="2" borderId="2" xfId="0" applyFont="1" applyFill="1" applyBorder="1" applyAlignment="1">
      <alignment horizontal="left" vertical="top" wrapText="1"/>
    </xf>
    <xf numFmtId="0" fontId="19" fillId="2" borderId="4" xfId="0" applyFont="1" applyFill="1" applyBorder="1" applyAlignment="1">
      <alignment horizontal="center" vertical="top" wrapText="1" shrinkToFit="1"/>
    </xf>
    <xf numFmtId="14" fontId="19" fillId="2" borderId="4" xfId="0" applyNumberFormat="1" applyFont="1" applyFill="1" applyBorder="1" applyAlignment="1">
      <alignment horizontal="center" vertical="top" wrapText="1" shrinkToFit="1"/>
    </xf>
    <xf numFmtId="0" fontId="19" fillId="0" borderId="4" xfId="0" applyFont="1" applyBorder="1" applyAlignment="1">
      <alignment horizontal="center" vertical="top" wrapText="1"/>
    </xf>
    <xf numFmtId="0" fontId="19" fillId="2" borderId="3" xfId="0" applyFont="1" applyFill="1" applyBorder="1" applyAlignment="1">
      <alignment horizontal="left" vertical="top" wrapText="1"/>
    </xf>
    <xf numFmtId="2" fontId="21" fillId="0" borderId="5" xfId="0" applyNumberFormat="1" applyFont="1" applyBorder="1" applyAlignment="1">
      <alignment horizontal="center" vertical="top"/>
    </xf>
    <xf numFmtId="0" fontId="20" fillId="0" borderId="0" xfId="0" applyFont="1" applyAlignment="1">
      <alignment horizontal="left" vertical="top" wrapText="1"/>
    </xf>
    <xf numFmtId="2" fontId="19" fillId="0" borderId="3" xfId="0" applyNumberFormat="1" applyFont="1" applyBorder="1" applyAlignment="1">
      <alignment horizontal="center" vertical="top"/>
    </xf>
    <xf numFmtId="0" fontId="19" fillId="0" borderId="3" xfId="0" applyFont="1" applyBorder="1" applyAlignment="1">
      <alignment horizontal="left" vertical="top"/>
    </xf>
    <xf numFmtId="0" fontId="19" fillId="2" borderId="3" xfId="0" applyFont="1" applyFill="1" applyBorder="1" applyAlignment="1">
      <alignment horizontal="center" vertical="top" wrapText="1" shrinkToFit="1"/>
    </xf>
    <xf numFmtId="14" fontId="19" fillId="2" borderId="3" xfId="0" applyNumberFormat="1" applyFont="1" applyFill="1" applyBorder="1" applyAlignment="1">
      <alignment horizontal="center" vertical="top" wrapText="1" shrinkToFit="1"/>
    </xf>
    <xf numFmtId="0" fontId="19" fillId="0" borderId="2" xfId="0" applyFont="1" applyBorder="1" applyAlignment="1">
      <alignment horizontal="left" vertical="top"/>
    </xf>
    <xf numFmtId="0" fontId="19" fillId="0" borderId="4" xfId="0" applyFont="1" applyBorder="1" applyAlignment="1">
      <alignment horizontal="left" vertical="top"/>
    </xf>
    <xf numFmtId="0" fontId="19" fillId="2" borderId="4" xfId="0" applyFont="1" applyFill="1" applyBorder="1" applyAlignment="1">
      <alignment horizontal="left" vertical="top" wrapText="1" shrinkToFit="1"/>
    </xf>
    <xf numFmtId="0" fontId="19" fillId="2" borderId="4" xfId="0" applyFont="1" applyFill="1" applyBorder="1" applyAlignment="1">
      <alignment horizontal="center" vertical="top" wrapText="1" shrinkToFit="1"/>
    </xf>
    <xf numFmtId="14" fontId="19" fillId="2" borderId="4" xfId="0" applyNumberFormat="1" applyFont="1" applyFill="1" applyBorder="1" applyAlignment="1">
      <alignment horizontal="center" vertical="top" wrapText="1" shrinkToFit="1"/>
    </xf>
    <xf numFmtId="0" fontId="19" fillId="0" borderId="3" xfId="0" applyFont="1" applyBorder="1" applyAlignment="1">
      <alignment horizontal="center" vertical="center"/>
    </xf>
    <xf numFmtId="49" fontId="19" fillId="0" borderId="3" xfId="0" applyNumberFormat="1" applyFont="1" applyBorder="1" applyAlignment="1">
      <alignment horizontal="center"/>
    </xf>
    <xf numFmtId="2" fontId="19" fillId="0" borderId="3" xfId="0" applyNumberFormat="1" applyFont="1" applyBorder="1" applyAlignment="1">
      <alignment horizontal="center"/>
    </xf>
    <xf numFmtId="0" fontId="19" fillId="3" borderId="3" xfId="0" applyFont="1" applyFill="1" applyBorder="1" applyAlignment="1">
      <alignment horizontal="center"/>
    </xf>
    <xf numFmtId="0" fontId="19" fillId="0" borderId="3" xfId="0" applyFont="1" applyBorder="1" applyAlignment="1">
      <alignment horizontal="center" vertical="center"/>
    </xf>
    <xf numFmtId="0" fontId="19" fillId="0" borderId="3" xfId="0" applyFont="1" applyBorder="1" applyAlignment="1">
      <alignment horizontal="center"/>
    </xf>
    <xf numFmtId="0" fontId="19" fillId="0" borderId="3" xfId="0" applyFont="1" applyBorder="1" applyAlignment="1">
      <alignment vertical="justify"/>
    </xf>
    <xf numFmtId="2" fontId="19" fillId="0" borderId="5" xfId="0" applyNumberFormat="1" applyFont="1" applyBorder="1" applyAlignment="1">
      <alignment horizontal="center"/>
    </xf>
    <xf numFmtId="0" fontId="19" fillId="0" borderId="4" xfId="0" applyFont="1" applyBorder="1" applyAlignment="1">
      <alignment horizontal="center" vertical="center"/>
    </xf>
    <xf numFmtId="0" fontId="19" fillId="0" borderId="4" xfId="0" applyFont="1" applyBorder="1" applyAlignment="1">
      <alignment horizontal="center"/>
    </xf>
    <xf numFmtId="0" fontId="19" fillId="0" borderId="4" xfId="0" applyFont="1" applyBorder="1" applyAlignment="1">
      <alignment vertical="justify"/>
    </xf>
    <xf numFmtId="2" fontId="19" fillId="0" borderId="2" xfId="0" applyNumberFormat="1" applyFont="1" applyBorder="1" applyAlignment="1">
      <alignment horizontal="center"/>
    </xf>
    <xf numFmtId="0" fontId="19" fillId="3" borderId="2" xfId="0" applyFont="1" applyFill="1" applyBorder="1" applyAlignment="1">
      <alignment horizontal="center"/>
    </xf>
    <xf numFmtId="0" fontId="19" fillId="0" borderId="3" xfId="0" applyFont="1" applyBorder="1" applyAlignment="1">
      <alignment vertical="center"/>
    </xf>
    <xf numFmtId="0" fontId="19" fillId="0" borderId="3" xfId="0" applyFont="1" applyBorder="1" applyAlignment="1">
      <alignment vertical="top" wrapText="1"/>
    </xf>
    <xf numFmtId="14" fontId="19" fillId="2" borderId="5" xfId="0" applyNumberFormat="1" applyFont="1" applyFill="1" applyBorder="1" applyAlignment="1">
      <alignment horizontal="center" vertical="top" wrapText="1" shrinkToFit="1"/>
    </xf>
    <xf numFmtId="0" fontId="19" fillId="0" borderId="5"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49" fontId="19" fillId="0" borderId="2" xfId="0" applyNumberFormat="1" applyFont="1" applyBorder="1" applyAlignment="1">
      <alignment horizontal="center" vertical="top"/>
    </xf>
    <xf numFmtId="0" fontId="19" fillId="0" borderId="1" xfId="0" applyFont="1" applyBorder="1"/>
    <xf numFmtId="0" fontId="19" fillId="2" borderId="5" xfId="0" applyFont="1" applyFill="1" applyBorder="1" applyAlignment="1">
      <alignment horizontal="left" vertical="top" wrapText="1"/>
    </xf>
    <xf numFmtId="49" fontId="21" fillId="0" borderId="3" xfId="0" applyNumberFormat="1" applyFont="1" applyBorder="1" applyAlignment="1">
      <alignment horizontal="center" vertical="top"/>
    </xf>
    <xf numFmtId="2" fontId="21" fillId="0" borderId="3" xfId="0" applyNumberFormat="1" applyFont="1" applyBorder="1" applyAlignment="1">
      <alignment horizontal="center" vertical="top"/>
    </xf>
    <xf numFmtId="0" fontId="21" fillId="0" borderId="3" xfId="0" applyFont="1" applyFill="1" applyBorder="1" applyAlignment="1">
      <alignment horizontal="center" vertical="top"/>
    </xf>
    <xf numFmtId="0" fontId="19" fillId="2" borderId="5" xfId="0" applyFont="1" applyFill="1" applyBorder="1" applyAlignment="1">
      <alignment horizontal="center" vertical="top" wrapText="1" shrinkToFit="1"/>
    </xf>
    <xf numFmtId="0" fontId="19" fillId="0" borderId="2" xfId="0" applyFont="1" applyBorder="1" applyAlignment="1">
      <alignment horizontal="center" vertical="top"/>
    </xf>
    <xf numFmtId="2" fontId="19" fillId="0" borderId="2" xfId="0" applyNumberFormat="1" applyFont="1" applyBorder="1" applyAlignment="1">
      <alignment horizontal="center" vertical="top"/>
    </xf>
    <xf numFmtId="0" fontId="19" fillId="2" borderId="5" xfId="0" applyFont="1" applyFill="1" applyBorder="1" applyAlignment="1">
      <alignment horizontal="left" vertical="top" wrapText="1"/>
    </xf>
    <xf numFmtId="0" fontId="19" fillId="2" borderId="4" xfId="0" applyFont="1" applyFill="1" applyBorder="1" applyAlignment="1">
      <alignment horizontal="left" vertical="top" wrapText="1"/>
    </xf>
    <xf numFmtId="0" fontId="21" fillId="0" borderId="4" xfId="0" applyFont="1" applyBorder="1" applyAlignment="1">
      <alignment horizontal="center" vertical="top"/>
    </xf>
    <xf numFmtId="0" fontId="21" fillId="0" borderId="4" xfId="0" applyFont="1" applyFill="1" applyBorder="1" applyAlignment="1">
      <alignment horizontal="center" vertical="top"/>
    </xf>
    <xf numFmtId="0" fontId="19" fillId="0" borderId="2" xfId="0" applyFont="1" applyBorder="1" applyAlignment="1">
      <alignment horizontal="center" vertical="top" wrapText="1"/>
    </xf>
    <xf numFmtId="0" fontId="20" fillId="3" borderId="5" xfId="0" applyFont="1" applyFill="1" applyBorder="1" applyAlignment="1">
      <alignment horizontal="left" vertical="top" wrapText="1"/>
    </xf>
    <xf numFmtId="0" fontId="19" fillId="3" borderId="5" xfId="0" applyFont="1" applyFill="1" applyBorder="1" applyAlignment="1">
      <alignment vertical="top" wrapText="1"/>
    </xf>
    <xf numFmtId="0" fontId="19" fillId="3" borderId="5" xfId="0" applyFont="1" applyFill="1" applyBorder="1" applyAlignment="1">
      <alignment vertical="top" wrapText="1" shrinkToFit="1"/>
    </xf>
    <xf numFmtId="14" fontId="19" fillId="3" borderId="5" xfId="0" applyNumberFormat="1" applyFont="1" applyFill="1" applyBorder="1" applyAlignment="1">
      <alignment vertical="top" wrapText="1" shrinkToFit="1"/>
    </xf>
    <xf numFmtId="0" fontId="19" fillId="3" borderId="5" xfId="0" applyFont="1" applyFill="1" applyBorder="1" applyAlignment="1">
      <alignment horizontal="center" vertical="top" wrapText="1"/>
    </xf>
    <xf numFmtId="49" fontId="19" fillId="2" borderId="5" xfId="0" applyNumberFormat="1" applyFont="1" applyFill="1" applyBorder="1" applyAlignment="1">
      <alignment horizontal="center" vertical="top" wrapText="1"/>
    </xf>
    <xf numFmtId="1" fontId="21" fillId="2" borderId="5" xfId="0" applyNumberFormat="1" applyFont="1" applyFill="1" applyBorder="1" applyAlignment="1">
      <alignment horizontal="center" vertical="top" shrinkToFit="1"/>
    </xf>
    <xf numFmtId="4" fontId="21" fillId="2" borderId="5" xfId="0" applyNumberFormat="1" applyFont="1" applyFill="1" applyBorder="1" applyAlignment="1">
      <alignment horizontal="center" vertical="top" shrinkToFit="1"/>
    </xf>
    <xf numFmtId="0" fontId="21" fillId="2" borderId="5" xfId="0" applyNumberFormat="1" applyFont="1" applyFill="1" applyBorder="1" applyAlignment="1">
      <alignment horizontal="center" vertical="top" shrinkToFit="1"/>
    </xf>
    <xf numFmtId="0" fontId="20" fillId="3" borderId="3" xfId="0" applyFont="1" applyFill="1" applyBorder="1" applyAlignment="1">
      <alignment horizontal="left" vertical="top" wrapText="1"/>
    </xf>
    <xf numFmtId="0" fontId="19" fillId="3" borderId="3" xfId="0" applyFont="1" applyFill="1" applyBorder="1" applyAlignment="1">
      <alignment vertical="top" wrapText="1"/>
    </xf>
    <xf numFmtId="0" fontId="19" fillId="3" borderId="3" xfId="0" applyFont="1" applyFill="1" applyBorder="1" applyAlignment="1">
      <alignment vertical="top" wrapText="1" shrinkToFit="1"/>
    </xf>
    <xf numFmtId="14" fontId="19" fillId="3" borderId="3" xfId="0" applyNumberFormat="1" applyFont="1" applyFill="1" applyBorder="1" applyAlignment="1">
      <alignment vertical="top" wrapText="1" shrinkToFit="1"/>
    </xf>
    <xf numFmtId="0" fontId="19" fillId="3" borderId="3" xfId="0" applyFont="1" applyFill="1" applyBorder="1" applyAlignment="1">
      <alignment horizontal="center" vertical="top" wrapText="1"/>
    </xf>
    <xf numFmtId="49" fontId="19" fillId="2" borderId="3" xfId="0" applyNumberFormat="1" applyFont="1" applyFill="1" applyBorder="1" applyAlignment="1">
      <alignment horizontal="center" vertical="top" wrapText="1"/>
    </xf>
    <xf numFmtId="1" fontId="21" fillId="2" borderId="3" xfId="0" applyNumberFormat="1" applyFont="1" applyFill="1" applyBorder="1" applyAlignment="1">
      <alignment horizontal="center" vertical="top" shrinkToFit="1"/>
    </xf>
    <xf numFmtId="4" fontId="21" fillId="2" borderId="3" xfId="0" applyNumberFormat="1" applyFont="1" applyFill="1" applyBorder="1" applyAlignment="1">
      <alignment horizontal="center" vertical="top" shrinkToFit="1"/>
    </xf>
    <xf numFmtId="0" fontId="21" fillId="2" borderId="3" xfId="0" applyNumberFormat="1" applyFont="1" applyFill="1" applyBorder="1" applyAlignment="1">
      <alignment horizontal="center" vertical="top" shrinkToFit="1"/>
    </xf>
    <xf numFmtId="0" fontId="20" fillId="3" borderId="4" xfId="0" applyFont="1" applyFill="1" applyBorder="1" applyAlignment="1">
      <alignment horizontal="left" vertical="top" wrapText="1"/>
    </xf>
    <xf numFmtId="0" fontId="19" fillId="4" borderId="3" xfId="0" applyFont="1" applyFill="1" applyBorder="1" applyAlignment="1">
      <alignment vertical="top" wrapText="1"/>
    </xf>
    <xf numFmtId="14" fontId="19" fillId="3" borderId="3" xfId="0" applyNumberFormat="1" applyFont="1" applyFill="1" applyBorder="1" applyAlignment="1">
      <alignment horizontal="center" vertical="top" wrapText="1"/>
    </xf>
    <xf numFmtId="49" fontId="19" fillId="2" borderId="4" xfId="0" applyNumberFormat="1" applyFont="1" applyFill="1" applyBorder="1" applyAlignment="1">
      <alignment horizontal="center" vertical="top" wrapText="1"/>
    </xf>
    <xf numFmtId="1" fontId="21" fillId="2" borderId="4" xfId="0" applyNumberFormat="1" applyFont="1" applyFill="1" applyBorder="1" applyAlignment="1">
      <alignment horizontal="center" vertical="top" shrinkToFit="1"/>
    </xf>
    <xf numFmtId="4" fontId="21" fillId="2" borderId="4" xfId="0" applyNumberFormat="1" applyFont="1" applyFill="1" applyBorder="1" applyAlignment="1">
      <alignment horizontal="center" vertical="top" shrinkToFit="1"/>
    </xf>
    <xf numFmtId="0" fontId="21" fillId="2" borderId="4" xfId="0" applyNumberFormat="1" applyFont="1" applyFill="1" applyBorder="1" applyAlignment="1">
      <alignment horizontal="center" vertical="top" shrinkToFit="1"/>
    </xf>
    <xf numFmtId="0" fontId="19" fillId="0" borderId="2" xfId="0" applyFont="1" applyBorder="1" applyAlignment="1">
      <alignment horizontal="left" wrapText="1"/>
    </xf>
    <xf numFmtId="49" fontId="19" fillId="2" borderId="4" xfId="0" applyNumberFormat="1" applyFont="1" applyFill="1" applyBorder="1" applyAlignment="1">
      <alignment horizontal="center" vertical="top" wrapText="1"/>
    </xf>
    <xf numFmtId="0" fontId="19" fillId="2" borderId="4" xfId="0" applyNumberFormat="1" applyFont="1" applyFill="1" applyBorder="1" applyAlignment="1">
      <alignment horizontal="center" vertical="top" shrinkToFit="1"/>
    </xf>
    <xf numFmtId="2" fontId="19" fillId="2" borderId="4" xfId="0" applyNumberFormat="1" applyFont="1" applyFill="1" applyBorder="1" applyAlignment="1">
      <alignment horizontal="center" vertical="top" shrinkToFit="1"/>
    </xf>
    <xf numFmtId="4" fontId="19" fillId="2" borderId="4" xfId="0" applyNumberFormat="1" applyFont="1" applyFill="1" applyBorder="1" applyAlignment="1">
      <alignment horizontal="center" vertical="top" shrinkToFit="1"/>
    </xf>
    <xf numFmtId="0" fontId="19" fillId="0" borderId="4" xfId="0" applyFont="1" applyBorder="1" applyAlignment="1">
      <alignment vertical="top" wrapText="1"/>
    </xf>
    <xf numFmtId="49" fontId="19" fillId="2" borderId="2" xfId="0" applyNumberFormat="1" applyFont="1" applyFill="1" applyBorder="1" applyAlignment="1">
      <alignment horizontal="center" vertical="top" wrapText="1"/>
    </xf>
    <xf numFmtId="49" fontId="19" fillId="2" borderId="2" xfId="0" applyNumberFormat="1" applyFont="1" applyFill="1" applyBorder="1" applyAlignment="1">
      <alignment horizontal="center" vertical="top" shrinkToFit="1"/>
    </xf>
    <xf numFmtId="2" fontId="19" fillId="2" borderId="2" xfId="0" applyNumberFormat="1" applyFont="1" applyFill="1" applyBorder="1" applyAlignment="1">
      <alignment horizontal="center" vertical="top" shrinkToFit="1"/>
    </xf>
    <xf numFmtId="4" fontId="19" fillId="2" borderId="2" xfId="0" applyNumberFormat="1" applyFont="1" applyFill="1" applyBorder="1" applyAlignment="1">
      <alignment horizontal="center" vertical="top" shrinkToFit="1"/>
    </xf>
    <xf numFmtId="0" fontId="19" fillId="2" borderId="2" xfId="0" applyNumberFormat="1" applyFont="1" applyFill="1" applyBorder="1" applyAlignment="1">
      <alignment horizontal="center" vertical="top" shrinkToFit="1"/>
    </xf>
    <xf numFmtId="0" fontId="19" fillId="0" borderId="0" xfId="0" applyFont="1" applyBorder="1" applyAlignment="1">
      <alignment horizontal="left" vertical="top" wrapText="1"/>
    </xf>
    <xf numFmtId="1" fontId="21" fillId="2" borderId="2" xfId="0" applyNumberFormat="1" applyFont="1" applyFill="1" applyBorder="1" applyAlignment="1">
      <alignment horizontal="center" vertical="top" shrinkToFit="1"/>
    </xf>
    <xf numFmtId="4" fontId="21" fillId="2" borderId="2" xfId="0" applyNumberFormat="1" applyFont="1" applyFill="1" applyBorder="1" applyAlignment="1">
      <alignment horizontal="center" vertical="top" shrinkToFit="1"/>
    </xf>
    <xf numFmtId="0" fontId="21" fillId="2" borderId="2" xfId="0" applyNumberFormat="1" applyFont="1" applyFill="1" applyBorder="1" applyAlignment="1">
      <alignment horizontal="center" vertical="top" shrinkToFit="1"/>
    </xf>
    <xf numFmtId="0" fontId="19" fillId="3" borderId="4" xfId="0" applyFont="1" applyFill="1" applyBorder="1" applyAlignment="1">
      <alignment vertical="top" wrapText="1"/>
    </xf>
    <xf numFmtId="0" fontId="21" fillId="3" borderId="3" xfId="0" applyFont="1" applyFill="1" applyBorder="1" applyAlignment="1">
      <alignment horizontal="center" vertical="top"/>
    </xf>
    <xf numFmtId="0" fontId="19" fillId="0" borderId="3" xfId="0" applyFont="1" applyBorder="1" applyAlignment="1">
      <alignment horizontal="left" vertical="top" wrapText="1"/>
    </xf>
    <xf numFmtId="2" fontId="19" fillId="3" borderId="5" xfId="0" applyNumberFormat="1" applyFont="1" applyFill="1" applyBorder="1" applyAlignment="1">
      <alignment horizontal="center"/>
    </xf>
    <xf numFmtId="0" fontId="19" fillId="0" borderId="2" xfId="0" applyNumberFormat="1" applyFont="1" applyBorder="1" applyAlignment="1">
      <alignment horizontal="center"/>
    </xf>
    <xf numFmtId="0" fontId="19" fillId="0" borderId="3" xfId="0" applyFont="1" applyBorder="1" applyAlignment="1">
      <alignment horizontal="left" vertical="top" wrapText="1"/>
    </xf>
    <xf numFmtId="0" fontId="21" fillId="0" borderId="2" xfId="0" applyFont="1" applyBorder="1" applyAlignment="1">
      <alignment horizontal="center" vertical="top"/>
    </xf>
    <xf numFmtId="0" fontId="21" fillId="0" borderId="2" xfId="0" applyNumberFormat="1" applyFont="1" applyBorder="1" applyAlignment="1">
      <alignment horizontal="center" vertical="top"/>
    </xf>
    <xf numFmtId="0" fontId="21" fillId="0" borderId="4" xfId="0" applyNumberFormat="1" applyFont="1" applyBorder="1" applyAlignment="1">
      <alignment horizontal="center" vertical="top"/>
    </xf>
    <xf numFmtId="0" fontId="19" fillId="3" borderId="4" xfId="0" applyFont="1" applyFill="1" applyBorder="1" applyAlignment="1">
      <alignment horizontal="center" vertical="top"/>
    </xf>
    <xf numFmtId="0" fontId="21" fillId="3" borderId="4" xfId="0" applyFont="1" applyFill="1" applyBorder="1" applyAlignment="1">
      <alignment horizontal="center" vertical="top"/>
    </xf>
    <xf numFmtId="0" fontId="19" fillId="0" borderId="4" xfId="0" applyFont="1" applyBorder="1" applyAlignment="1">
      <alignment horizontal="left" vertical="top" wrapText="1"/>
    </xf>
    <xf numFmtId="0" fontId="19" fillId="0" borderId="4" xfId="0" applyNumberFormat="1" applyFont="1" applyBorder="1" applyAlignment="1">
      <alignment horizontal="center" vertical="top"/>
    </xf>
    <xf numFmtId="0" fontId="19" fillId="3" borderId="4" xfId="0" applyNumberFormat="1" applyFont="1" applyFill="1" applyBorder="1" applyAlignment="1">
      <alignment horizontal="center" vertical="top"/>
    </xf>
    <xf numFmtId="0" fontId="19" fillId="3" borderId="3" xfId="0" applyNumberFormat="1" applyFont="1" applyFill="1" applyBorder="1" applyAlignment="1" applyProtection="1">
      <alignment vertical="top" wrapText="1" shrinkToFit="1"/>
      <protection locked="0"/>
    </xf>
    <xf numFmtId="0" fontId="20" fillId="0" borderId="3" xfId="0" applyNumberFormat="1" applyFont="1" applyFill="1" applyBorder="1" applyAlignment="1" applyProtection="1">
      <alignment horizontal="center" vertical="top" wrapText="1" shrinkToFit="1"/>
      <protection locked="0"/>
    </xf>
    <xf numFmtId="14" fontId="20" fillId="0" borderId="3" xfId="0" applyNumberFormat="1" applyFont="1" applyFill="1" applyBorder="1" applyAlignment="1" applyProtection="1">
      <alignment horizontal="center" vertical="top" wrapText="1" shrinkToFit="1"/>
      <protection locked="0"/>
    </xf>
    <xf numFmtId="2" fontId="21" fillId="0" borderId="5" xfId="0" applyNumberFormat="1" applyFont="1" applyBorder="1" applyAlignment="1">
      <alignment horizontal="center" vertical="top"/>
    </xf>
    <xf numFmtId="0" fontId="19" fillId="3" borderId="5" xfId="0" applyNumberFormat="1" applyFont="1" applyFill="1" applyBorder="1" applyAlignment="1" applyProtection="1">
      <alignment horizontal="left" vertical="top" wrapText="1" shrinkToFit="1"/>
      <protection locked="0"/>
    </xf>
    <xf numFmtId="0" fontId="20" fillId="0" borderId="5" xfId="0" applyNumberFormat="1" applyFont="1" applyFill="1" applyBorder="1" applyAlignment="1" applyProtection="1">
      <alignment horizontal="center" vertical="top" wrapText="1" shrinkToFit="1"/>
      <protection locked="0"/>
    </xf>
    <xf numFmtId="14" fontId="20" fillId="0" borderId="5" xfId="0" applyNumberFormat="1" applyFont="1" applyFill="1" applyBorder="1" applyAlignment="1" applyProtection="1">
      <alignment horizontal="center" vertical="top" wrapText="1" shrinkToFit="1"/>
      <protection locked="0"/>
    </xf>
    <xf numFmtId="0" fontId="19" fillId="3" borderId="3" xfId="0" applyNumberFormat="1" applyFont="1" applyFill="1" applyBorder="1" applyAlignment="1" applyProtection="1">
      <alignment horizontal="left" vertical="top" wrapText="1" shrinkToFit="1"/>
      <protection locked="0"/>
    </xf>
    <xf numFmtId="0" fontId="20" fillId="0" borderId="3" xfId="0" applyNumberFormat="1" applyFont="1" applyFill="1" applyBorder="1" applyAlignment="1" applyProtection="1">
      <alignment horizontal="center" vertical="top" wrapText="1" shrinkToFit="1"/>
      <protection locked="0"/>
    </xf>
    <xf numFmtId="14" fontId="20" fillId="0" borderId="3" xfId="0" applyNumberFormat="1" applyFont="1" applyFill="1" applyBorder="1" applyAlignment="1" applyProtection="1">
      <alignment horizontal="center" vertical="top" wrapText="1" shrinkToFit="1"/>
      <protection locked="0"/>
    </xf>
    <xf numFmtId="49" fontId="19" fillId="0" borderId="4" xfId="0" applyNumberFormat="1" applyFont="1" applyBorder="1" applyAlignment="1">
      <alignment horizontal="center"/>
    </xf>
    <xf numFmtId="2" fontId="19" fillId="0" borderId="4" xfId="0" applyNumberFormat="1" applyFont="1" applyBorder="1" applyAlignment="1">
      <alignment horizontal="center"/>
    </xf>
    <xf numFmtId="0" fontId="19" fillId="3" borderId="4" xfId="0" applyNumberFormat="1" applyFont="1" applyFill="1" applyBorder="1" applyAlignment="1" applyProtection="1">
      <alignment horizontal="left" vertical="top" wrapText="1" shrinkToFit="1"/>
      <protection locked="0"/>
    </xf>
    <xf numFmtId="0" fontId="20" fillId="0" borderId="4" xfId="0" applyNumberFormat="1" applyFont="1" applyFill="1" applyBorder="1" applyAlignment="1" applyProtection="1">
      <alignment horizontal="center" vertical="top" wrapText="1" shrinkToFit="1"/>
      <protection locked="0"/>
    </xf>
    <xf numFmtId="14" fontId="20" fillId="0" borderId="4" xfId="0" applyNumberFormat="1" applyFont="1" applyFill="1" applyBorder="1" applyAlignment="1" applyProtection="1">
      <alignment horizontal="center" vertical="top" wrapText="1" shrinkToFit="1"/>
      <protection locked="0"/>
    </xf>
    <xf numFmtId="0" fontId="19" fillId="3" borderId="5" xfId="0" applyFont="1" applyFill="1" applyBorder="1" applyAlignment="1">
      <alignment horizontal="left" vertical="top" wrapText="1" shrinkToFit="1"/>
    </xf>
    <xf numFmtId="0" fontId="19" fillId="0" borderId="8" xfId="0" applyFont="1" applyBorder="1" applyAlignment="1">
      <alignment horizontal="left" vertical="top" wrapText="1"/>
    </xf>
    <xf numFmtId="0" fontId="19" fillId="3" borderId="4" xfId="0" applyFont="1" applyFill="1" applyBorder="1" applyAlignment="1">
      <alignment horizontal="left" vertical="top" wrapText="1" shrinkToFit="1"/>
    </xf>
    <xf numFmtId="0" fontId="19" fillId="4" borderId="3" xfId="0" applyFont="1" applyFill="1" applyBorder="1" applyAlignment="1">
      <alignment horizontal="center" vertical="center"/>
    </xf>
    <xf numFmtId="0" fontId="19" fillId="4" borderId="3" xfId="0" applyFont="1" applyFill="1" applyBorder="1" applyAlignment="1">
      <alignment horizontal="left" vertical="top" wrapText="1"/>
    </xf>
    <xf numFmtId="14" fontId="19" fillId="0" borderId="11" xfId="0" applyNumberFormat="1" applyFont="1" applyBorder="1" applyAlignment="1">
      <alignment horizontal="center" vertical="top"/>
    </xf>
    <xf numFmtId="0" fontId="19" fillId="0" borderId="11" xfId="0" applyFont="1" applyBorder="1" applyAlignment="1">
      <alignment horizontal="center" vertical="top" wrapText="1"/>
    </xf>
    <xf numFmtId="0" fontId="20" fillId="3" borderId="3" xfId="0" applyNumberFormat="1" applyFont="1" applyFill="1" applyBorder="1" applyAlignment="1" applyProtection="1">
      <alignment horizontal="center" vertical="top" wrapText="1" shrinkToFit="1"/>
      <protection locked="0"/>
    </xf>
    <xf numFmtId="14" fontId="20" fillId="3" borderId="3" xfId="0" applyNumberFormat="1" applyFont="1" applyFill="1" applyBorder="1" applyAlignment="1" applyProtection="1">
      <alignment horizontal="center" vertical="top" wrapText="1" shrinkToFit="1"/>
      <protection locked="0"/>
    </xf>
    <xf numFmtId="0" fontId="20" fillId="3" borderId="4" xfId="0" applyNumberFormat="1" applyFont="1" applyFill="1" applyBorder="1" applyAlignment="1" applyProtection="1">
      <alignment horizontal="center" vertical="top" wrapText="1" shrinkToFit="1"/>
      <protection locked="0"/>
    </xf>
    <xf numFmtId="14" fontId="20" fillId="3" borderId="4" xfId="0" applyNumberFormat="1" applyFont="1" applyFill="1" applyBorder="1" applyAlignment="1" applyProtection="1">
      <alignment horizontal="center" vertical="top" wrapText="1" shrinkToFit="1"/>
      <protection locked="0"/>
    </xf>
    <xf numFmtId="0" fontId="19" fillId="3" borderId="5" xfId="0" applyFont="1" applyFill="1" applyBorder="1" applyAlignment="1">
      <alignment horizontal="left" vertical="top" wrapText="1"/>
    </xf>
    <xf numFmtId="0" fontId="20" fillId="3" borderId="5" xfId="0" applyNumberFormat="1" applyFont="1" applyFill="1" applyBorder="1" applyAlignment="1" applyProtection="1">
      <alignment horizontal="left" vertical="top" wrapText="1" shrinkToFit="1"/>
      <protection locked="0"/>
    </xf>
    <xf numFmtId="0" fontId="20" fillId="3" borderId="5" xfId="0" applyNumberFormat="1" applyFont="1" applyFill="1" applyBorder="1" applyAlignment="1" applyProtection="1">
      <alignment horizontal="center" vertical="top" wrapText="1" shrinkToFit="1"/>
      <protection locked="0"/>
    </xf>
    <xf numFmtId="14" fontId="20" fillId="3" borderId="5" xfId="0" applyNumberFormat="1" applyFont="1" applyFill="1" applyBorder="1" applyAlignment="1" applyProtection="1">
      <alignment horizontal="center" vertical="top" wrapText="1" shrinkToFit="1"/>
      <protection locked="0"/>
    </xf>
    <xf numFmtId="0" fontId="21" fillId="0" borderId="3" xfId="0" applyFont="1" applyBorder="1" applyAlignment="1">
      <alignment horizontal="center" vertical="top"/>
    </xf>
    <xf numFmtId="0" fontId="19" fillId="4" borderId="3" xfId="0" applyFont="1" applyFill="1" applyBorder="1" applyAlignment="1">
      <alignment horizontal="left" vertical="top" wrapText="1"/>
    </xf>
    <xf numFmtId="0" fontId="20" fillId="3" borderId="3" xfId="0" applyNumberFormat="1" applyFont="1" applyFill="1" applyBorder="1" applyAlignment="1" applyProtection="1">
      <alignment horizontal="left" vertical="top" wrapText="1" shrinkToFit="1"/>
      <protection locked="0"/>
    </xf>
    <xf numFmtId="0" fontId="19" fillId="3" borderId="4" xfId="0" applyFont="1" applyFill="1" applyBorder="1" applyAlignment="1">
      <alignment horizontal="left" vertical="top" wrapText="1"/>
    </xf>
    <xf numFmtId="0" fontId="20" fillId="4" borderId="3" xfId="0" applyNumberFormat="1" applyFont="1" applyFill="1" applyBorder="1" applyAlignment="1" applyProtection="1">
      <alignment horizontal="left" vertical="top" wrapText="1" shrinkToFit="1"/>
      <protection locked="0"/>
    </xf>
    <xf numFmtId="2" fontId="19" fillId="0" borderId="4" xfId="0" applyNumberFormat="1" applyFont="1" applyBorder="1" applyAlignment="1">
      <alignment horizontal="center" vertical="top"/>
    </xf>
    <xf numFmtId="0" fontId="20" fillId="3" borderId="3" xfId="0" applyNumberFormat="1" applyFont="1" applyFill="1" applyBorder="1" applyAlignment="1" applyProtection="1">
      <alignment horizontal="center" vertical="top" wrapText="1" shrinkToFit="1"/>
      <protection locked="0"/>
    </xf>
    <xf numFmtId="14" fontId="20" fillId="3" borderId="11" xfId="0" applyNumberFormat="1" applyFont="1" applyFill="1" applyBorder="1" applyAlignment="1" applyProtection="1">
      <alignment horizontal="center" vertical="top" wrapText="1" shrinkToFit="1"/>
      <protection locked="0"/>
    </xf>
    <xf numFmtId="0" fontId="20" fillId="3" borderId="4" xfId="0" applyNumberFormat="1" applyFont="1" applyFill="1" applyBorder="1" applyAlignment="1" applyProtection="1">
      <alignment horizontal="center" vertical="top" wrapText="1" shrinkToFit="1"/>
      <protection locked="0"/>
    </xf>
    <xf numFmtId="14" fontId="20" fillId="3" borderId="9" xfId="0" applyNumberFormat="1" applyFont="1" applyFill="1" applyBorder="1" applyAlignment="1" applyProtection="1">
      <alignment horizontal="center" vertical="top" wrapText="1" shrinkToFit="1"/>
      <protection locked="0"/>
    </xf>
    <xf numFmtId="14" fontId="19" fillId="2" borderId="11" xfId="0" applyNumberFormat="1" applyFont="1" applyFill="1" applyBorder="1" applyAlignment="1">
      <alignment horizontal="center" vertical="top" wrapText="1" shrinkToFit="1"/>
    </xf>
    <xf numFmtId="0" fontId="19" fillId="2" borderId="3" xfId="0" applyFont="1" applyFill="1" applyBorder="1" applyAlignment="1">
      <alignment horizontal="center" vertical="justify" wrapText="1" shrinkToFit="1"/>
    </xf>
    <xf numFmtId="0" fontId="19" fillId="2" borderId="4" xfId="0" applyFont="1" applyFill="1" applyBorder="1" applyAlignment="1">
      <alignment horizontal="center" vertical="justify" wrapText="1" shrinkToFit="1"/>
    </xf>
    <xf numFmtId="0" fontId="19" fillId="0" borderId="5" xfId="0" applyFont="1" applyBorder="1" applyAlignment="1">
      <alignment horizontal="left" vertical="top" wrapText="1"/>
    </xf>
    <xf numFmtId="0" fontId="19" fillId="2" borderId="3" xfId="0" applyFont="1" applyFill="1" applyBorder="1" applyAlignment="1">
      <alignment horizontal="left" vertical="justify" wrapText="1" shrinkToFit="1"/>
    </xf>
    <xf numFmtId="0" fontId="19" fillId="4" borderId="3" xfId="0" applyFont="1" applyFill="1" applyBorder="1" applyAlignment="1">
      <alignment horizontal="left" vertical="justify" wrapText="1" shrinkToFit="1"/>
    </xf>
    <xf numFmtId="0" fontId="19" fillId="2" borderId="3" xfId="0" applyFont="1" applyFill="1" applyBorder="1" applyAlignment="1">
      <alignment horizontal="center" vertical="justify" wrapText="1" shrinkToFit="1"/>
    </xf>
    <xf numFmtId="0" fontId="19" fillId="2" borderId="4" xfId="0" applyFont="1" applyFill="1" applyBorder="1" applyAlignment="1">
      <alignment horizontal="center" vertical="justify" wrapText="1" shrinkToFit="1"/>
    </xf>
    <xf numFmtId="0" fontId="19" fillId="3" borderId="5" xfId="0" applyFont="1" applyFill="1" applyBorder="1" applyAlignment="1">
      <alignment horizontal="left" vertical="top" wrapText="1" shrinkToFit="1"/>
    </xf>
    <xf numFmtId="0" fontId="19" fillId="3" borderId="5" xfId="0" applyFont="1" applyFill="1" applyBorder="1" applyAlignment="1">
      <alignment horizontal="center" vertical="top" wrapText="1" shrinkToFit="1"/>
    </xf>
    <xf numFmtId="14" fontId="19" fillId="3" borderId="5" xfId="0" applyNumberFormat="1" applyFont="1" applyFill="1" applyBorder="1" applyAlignment="1">
      <alignment horizontal="center" vertical="top" wrapText="1" shrinkToFit="1"/>
    </xf>
    <xf numFmtId="0" fontId="19" fillId="3" borderId="3" xfId="0" applyNumberFormat="1" applyFont="1" applyFill="1" applyBorder="1" applyAlignment="1">
      <alignment horizontal="left" vertical="top" wrapText="1" shrinkToFit="1"/>
    </xf>
    <xf numFmtId="0" fontId="19" fillId="3" borderId="3" xfId="0" applyFont="1" applyFill="1" applyBorder="1" applyAlignment="1">
      <alignment horizontal="center" vertical="top" wrapText="1" shrinkToFit="1"/>
    </xf>
    <xf numFmtId="14" fontId="19" fillId="3" borderId="3" xfId="0" applyNumberFormat="1" applyFont="1" applyFill="1" applyBorder="1" applyAlignment="1">
      <alignment horizontal="center" vertical="top" wrapText="1" shrinkToFit="1"/>
    </xf>
    <xf numFmtId="0" fontId="19" fillId="3" borderId="4" xfId="0" applyFont="1" applyFill="1" applyBorder="1" applyAlignment="1">
      <alignment horizontal="center" vertical="top" wrapText="1"/>
    </xf>
    <xf numFmtId="0" fontId="19" fillId="3" borderId="3" xfId="0" applyFont="1" applyFill="1" applyBorder="1" applyAlignment="1">
      <alignment horizontal="left" vertical="top" wrapText="1" shrinkToFit="1"/>
    </xf>
    <xf numFmtId="0" fontId="19" fillId="3" borderId="4" xfId="0" applyFont="1" applyFill="1" applyBorder="1" applyAlignment="1">
      <alignment horizontal="center" vertical="top" wrapText="1" shrinkToFit="1"/>
    </xf>
    <xf numFmtId="14" fontId="19" fillId="3" borderId="4" xfId="0" applyNumberFormat="1" applyFont="1" applyFill="1" applyBorder="1" applyAlignment="1">
      <alignment horizontal="center" vertical="top" wrapText="1" shrinkToFit="1"/>
    </xf>
    <xf numFmtId="0" fontId="19" fillId="0" borderId="15" xfId="0" applyFont="1" applyBorder="1" applyAlignment="1">
      <alignment horizontal="left" vertical="top" wrapText="1"/>
    </xf>
    <xf numFmtId="0" fontId="19" fillId="0" borderId="2" xfId="0" applyFont="1" applyBorder="1" applyAlignment="1">
      <alignment horizontal="justify" vertical="top" wrapText="1"/>
    </xf>
    <xf numFmtId="0" fontId="19" fillId="3" borderId="2" xfId="0" applyFont="1" applyFill="1" applyBorder="1" applyAlignment="1">
      <alignment horizontal="justify" vertical="top" wrapText="1" shrinkToFit="1"/>
    </xf>
    <xf numFmtId="14" fontId="19" fillId="3" borderId="2" xfId="0" applyNumberFormat="1" applyFont="1" applyFill="1" applyBorder="1" applyAlignment="1">
      <alignment horizontal="justify" vertical="top" wrapText="1" shrinkToFit="1"/>
    </xf>
    <xf numFmtId="0" fontId="19" fillId="3" borderId="2" xfId="0" applyFont="1" applyFill="1" applyBorder="1" applyAlignment="1">
      <alignment horizontal="justify" vertical="top" wrapText="1"/>
    </xf>
    <xf numFmtId="49" fontId="19" fillId="0" borderId="2" xfId="0" applyNumberFormat="1" applyFont="1" applyBorder="1" applyAlignment="1">
      <alignment horizontal="center" vertical="top" wrapText="1"/>
    </xf>
    <xf numFmtId="0" fontId="19" fillId="0" borderId="2" xfId="0" applyFont="1" applyBorder="1" applyAlignment="1">
      <alignment horizontal="center" vertical="top" wrapText="1"/>
    </xf>
    <xf numFmtId="2" fontId="19" fillId="0" borderId="2" xfId="0" applyNumberFormat="1" applyFont="1" applyBorder="1" applyAlignment="1">
      <alignment horizontal="center" vertical="top" wrapText="1"/>
    </xf>
    <xf numFmtId="0" fontId="19" fillId="0" borderId="12" xfId="0" applyFont="1" applyBorder="1" applyAlignment="1">
      <alignment horizontal="center" vertical="top" wrapText="1"/>
    </xf>
    <xf numFmtId="0" fontId="19" fillId="0" borderId="12" xfId="0" applyFont="1" applyBorder="1" applyAlignment="1">
      <alignment horizontal="justify" vertical="top" wrapText="1"/>
    </xf>
    <xf numFmtId="0" fontId="19" fillId="3" borderId="3" xfId="0" applyFont="1" applyFill="1" applyBorder="1" applyAlignment="1">
      <alignment horizontal="left" vertical="top" wrapText="1" shrinkToFit="1"/>
    </xf>
    <xf numFmtId="0" fontId="19" fillId="3" borderId="2" xfId="0" applyFont="1" applyFill="1" applyBorder="1" applyAlignment="1">
      <alignment horizontal="left" vertical="top" wrapText="1" shrinkToFit="1"/>
    </xf>
    <xf numFmtId="0" fontId="19" fillId="3" borderId="2" xfId="0" applyFont="1" applyFill="1" applyBorder="1" applyAlignment="1">
      <alignment vertical="top" wrapText="1" shrinkToFit="1"/>
    </xf>
    <xf numFmtId="14" fontId="19" fillId="3" borderId="2" xfId="0" applyNumberFormat="1" applyFont="1" applyFill="1" applyBorder="1" applyAlignment="1">
      <alignment vertical="top" wrapText="1" shrinkToFit="1"/>
    </xf>
    <xf numFmtId="0" fontId="19" fillId="3" borderId="2" xfId="0" applyFont="1" applyFill="1" applyBorder="1" applyAlignment="1">
      <alignment vertical="top" wrapText="1"/>
    </xf>
    <xf numFmtId="0" fontId="19" fillId="0" borderId="5" xfId="0" applyFont="1" applyBorder="1" applyAlignment="1">
      <alignment vertical="top"/>
    </xf>
    <xf numFmtId="14" fontId="19" fillId="0" borderId="5" xfId="0" applyNumberFormat="1" applyFont="1" applyBorder="1" applyAlignment="1">
      <alignment horizontal="center" vertical="top"/>
    </xf>
    <xf numFmtId="0" fontId="20" fillId="0" borderId="3" xfId="0" applyNumberFormat="1" applyFont="1" applyFill="1" applyBorder="1" applyAlignment="1" applyProtection="1">
      <alignment horizontal="left" vertical="top" wrapText="1" shrinkToFit="1"/>
      <protection locked="0"/>
    </xf>
    <xf numFmtId="0" fontId="19" fillId="2" borderId="11" xfId="0" applyFont="1" applyFill="1" applyBorder="1" applyAlignment="1">
      <alignment horizontal="center" vertical="top" wrapText="1" shrinkToFit="1"/>
    </xf>
    <xf numFmtId="0" fontId="20" fillId="0" borderId="3" xfId="0" applyNumberFormat="1" applyFont="1" applyFill="1" applyBorder="1" applyAlignment="1" applyProtection="1">
      <alignment horizontal="left" vertical="top" wrapText="1" shrinkToFit="1"/>
      <protection locked="0"/>
    </xf>
    <xf numFmtId="0" fontId="20" fillId="0" borderId="4" xfId="0" applyNumberFormat="1" applyFont="1" applyFill="1" applyBorder="1" applyAlignment="1" applyProtection="1">
      <alignment horizontal="left" vertical="top" wrapText="1" shrinkToFit="1"/>
      <protection locked="0"/>
    </xf>
    <xf numFmtId="0" fontId="20" fillId="3" borderId="3" xfId="0" applyNumberFormat="1" applyFont="1" applyFill="1" applyBorder="1" applyAlignment="1" applyProtection="1">
      <alignment horizontal="justify" vertical="top" wrapText="1" shrinkToFit="1"/>
      <protection locked="0"/>
    </xf>
    <xf numFmtId="14" fontId="20" fillId="3" borderId="3" xfId="0" applyNumberFormat="1" applyFont="1" applyFill="1" applyBorder="1" applyAlignment="1" applyProtection="1">
      <alignment horizontal="center" vertical="top" wrapText="1" shrinkToFit="1"/>
      <protection locked="0"/>
    </xf>
    <xf numFmtId="0" fontId="19" fillId="0" borderId="0" xfId="0" applyFont="1" applyBorder="1" applyAlignment="1">
      <alignment vertical="top"/>
    </xf>
    <xf numFmtId="0" fontId="19" fillId="0" borderId="4" xfId="0" applyFont="1" applyBorder="1" applyAlignment="1">
      <alignment horizontal="center" vertical="center"/>
    </xf>
    <xf numFmtId="14" fontId="20" fillId="3" borderId="4" xfId="0" applyNumberFormat="1" applyFont="1" applyFill="1" applyBorder="1" applyAlignment="1" applyProtection="1">
      <alignment horizontal="center" vertical="top" wrapText="1" shrinkToFit="1"/>
      <protection locked="0"/>
    </xf>
    <xf numFmtId="0" fontId="19" fillId="2" borderId="3" xfId="0" applyNumberFormat="1" applyFont="1" applyFill="1" applyBorder="1" applyAlignment="1">
      <alignment horizontal="left" vertical="top" wrapText="1" shrinkToFit="1"/>
    </xf>
    <xf numFmtId="0" fontId="21" fillId="0" borderId="4" xfId="0" applyFont="1" applyBorder="1" applyAlignment="1">
      <alignment horizontal="left" vertical="top" wrapText="1"/>
    </xf>
    <xf numFmtId="0" fontId="19" fillId="3" borderId="4" xfId="0" applyFont="1" applyFill="1" applyBorder="1" applyAlignment="1">
      <alignment horizontal="center"/>
    </xf>
    <xf numFmtId="0" fontId="19" fillId="0" borderId="2" xfId="0" applyFont="1" applyBorder="1" applyAlignment="1">
      <alignment horizontal="center" vertical="center"/>
    </xf>
    <xf numFmtId="0" fontId="20" fillId="0" borderId="2" xfId="0" applyNumberFormat="1" applyFont="1" applyFill="1" applyBorder="1" applyAlignment="1" applyProtection="1">
      <alignment horizontal="left" vertical="top" wrapText="1" shrinkToFit="1"/>
      <protection locked="0"/>
    </xf>
    <xf numFmtId="0" fontId="20" fillId="0" borderId="2" xfId="0" applyNumberFormat="1" applyFont="1" applyFill="1" applyBorder="1" applyAlignment="1" applyProtection="1">
      <alignment horizontal="center" vertical="top" wrapText="1" shrinkToFit="1"/>
      <protection locked="0"/>
    </xf>
    <xf numFmtId="14" fontId="20" fillId="0" borderId="2" xfId="0" applyNumberFormat="1" applyFont="1" applyFill="1" applyBorder="1" applyAlignment="1" applyProtection="1">
      <alignment horizontal="center" vertical="top" wrapText="1" shrinkToFit="1"/>
      <protection locked="0"/>
    </xf>
    <xf numFmtId="0" fontId="19" fillId="0" borderId="12" xfId="0" applyFont="1" applyBorder="1"/>
    <xf numFmtId="0" fontId="20" fillId="0" borderId="4" xfId="0" applyNumberFormat="1" applyFont="1" applyFill="1" applyBorder="1" applyAlignment="1" applyProtection="1">
      <alignment horizontal="left" vertical="top" wrapText="1" shrinkToFit="1"/>
      <protection locked="0"/>
    </xf>
    <xf numFmtId="0" fontId="20" fillId="0" borderId="4" xfId="0" applyNumberFormat="1" applyFont="1" applyFill="1" applyBorder="1" applyAlignment="1" applyProtection="1">
      <alignment horizontal="center" vertical="top" wrapText="1" shrinkToFit="1"/>
      <protection locked="0"/>
    </xf>
    <xf numFmtId="14" fontId="20" fillId="0" borderId="4" xfId="0" applyNumberFormat="1" applyFont="1" applyFill="1" applyBorder="1" applyAlignment="1" applyProtection="1">
      <alignment horizontal="center" vertical="top" wrapText="1" shrinkToFit="1"/>
      <protection locked="0"/>
    </xf>
    <xf numFmtId="0" fontId="20" fillId="0" borderId="5" xfId="0" applyNumberFormat="1" applyFont="1" applyFill="1" applyBorder="1" applyAlignment="1" applyProtection="1">
      <alignment horizontal="left" vertical="top" wrapText="1" shrinkToFit="1"/>
      <protection locked="0"/>
    </xf>
    <xf numFmtId="0" fontId="19" fillId="0" borderId="4" xfId="0" applyFont="1" applyBorder="1" applyAlignment="1">
      <alignment horizontal="center" vertical="top" wrapText="1" shrinkToFit="1"/>
    </xf>
    <xf numFmtId="2" fontId="21" fillId="0" borderId="4" xfId="0" applyNumberFormat="1" applyFont="1" applyBorder="1" applyAlignment="1">
      <alignment horizontal="center" vertical="top"/>
    </xf>
    <xf numFmtId="49" fontId="19" fillId="2" borderId="5" xfId="0" applyNumberFormat="1" applyFont="1" applyFill="1" applyBorder="1" applyAlignment="1">
      <alignment horizontal="center" vertical="top" wrapText="1"/>
    </xf>
    <xf numFmtId="0" fontId="19" fillId="4" borderId="5" xfId="0" applyFont="1" applyFill="1" applyBorder="1" applyAlignment="1">
      <alignment horizontal="center" vertical="top" wrapText="1" shrinkToFit="1"/>
    </xf>
    <xf numFmtId="14" fontId="19" fillId="4" borderId="5" xfId="0" applyNumberFormat="1" applyFont="1" applyFill="1" applyBorder="1" applyAlignment="1">
      <alignment horizontal="center" vertical="top" wrapText="1" shrinkToFit="1"/>
    </xf>
    <xf numFmtId="0" fontId="21" fillId="0" borderId="5" xfId="0" applyFont="1" applyBorder="1" applyAlignment="1">
      <alignment horizontal="center" vertical="top"/>
    </xf>
    <xf numFmtId="0" fontId="21" fillId="0" borderId="5" xfId="0" applyNumberFormat="1" applyFont="1" applyBorder="1" applyAlignment="1">
      <alignment horizontal="center" vertical="top"/>
    </xf>
    <xf numFmtId="49" fontId="19" fillId="2" borderId="3" xfId="0" applyNumberFormat="1" applyFont="1" applyFill="1" applyBorder="1" applyAlignment="1">
      <alignment horizontal="center" vertical="top" wrapText="1"/>
    </xf>
    <xf numFmtId="0" fontId="21" fillId="0" borderId="4" xfId="0" applyFont="1" applyBorder="1" applyAlignment="1">
      <alignment horizontal="center" vertical="top"/>
    </xf>
    <xf numFmtId="0" fontId="21" fillId="0" borderId="4" xfId="0" applyNumberFormat="1" applyFont="1" applyBorder="1" applyAlignment="1">
      <alignment horizontal="center" vertical="top"/>
    </xf>
    <xf numFmtId="49" fontId="19" fillId="3" borderId="2" xfId="0" applyNumberFormat="1" applyFont="1" applyFill="1" applyBorder="1" applyAlignment="1">
      <alignment horizontal="left" vertical="top" wrapText="1"/>
    </xf>
    <xf numFmtId="49" fontId="19" fillId="3" borderId="5" xfId="0" applyNumberFormat="1" applyFont="1" applyFill="1" applyBorder="1" applyAlignment="1">
      <alignment horizontal="left" vertical="top" wrapText="1"/>
    </xf>
    <xf numFmtId="0" fontId="19" fillId="3" borderId="4" xfId="0" applyFont="1" applyFill="1" applyBorder="1" applyAlignment="1">
      <alignment horizontal="left" vertical="top" wrapText="1" shrinkToFit="1"/>
    </xf>
    <xf numFmtId="0" fontId="19" fillId="2" borderId="2" xfId="0" applyFont="1" applyFill="1" applyBorder="1" applyAlignment="1">
      <alignment vertical="top" wrapText="1"/>
    </xf>
    <xf numFmtId="49" fontId="19" fillId="0" borderId="3" xfId="0" applyNumberFormat="1" applyFont="1" applyBorder="1" applyAlignment="1">
      <alignment vertical="top" wrapText="1"/>
    </xf>
    <xf numFmtId="49" fontId="19" fillId="3" borderId="2" xfId="0" applyNumberFormat="1" applyFont="1" applyFill="1" applyBorder="1" applyAlignment="1">
      <alignment horizontal="center" vertical="top"/>
    </xf>
    <xf numFmtId="0" fontId="19" fillId="2" borderId="4" xfId="0" applyFont="1" applyFill="1" applyBorder="1" applyAlignment="1">
      <alignment vertical="top" wrapText="1"/>
    </xf>
    <xf numFmtId="49" fontId="19" fillId="3" borderId="5" xfId="0" applyNumberFormat="1" applyFont="1" applyFill="1" applyBorder="1" applyAlignment="1">
      <alignment horizontal="center"/>
    </xf>
    <xf numFmtId="49" fontId="19" fillId="3" borderId="4" xfId="0" applyNumberFormat="1" applyFont="1" applyFill="1" applyBorder="1" applyAlignment="1">
      <alignment horizontal="center"/>
    </xf>
    <xf numFmtId="0" fontId="19" fillId="0" borderId="4" xfId="0" applyNumberFormat="1" applyFont="1" applyBorder="1" applyAlignment="1">
      <alignment horizontal="center"/>
    </xf>
    <xf numFmtId="0" fontId="21" fillId="3" borderId="4" xfId="0" applyFont="1" applyFill="1" applyBorder="1" applyAlignment="1">
      <alignment horizontal="center"/>
    </xf>
    <xf numFmtId="0" fontId="19" fillId="2" borderId="4" xfId="0" applyFont="1" applyFill="1" applyBorder="1" applyAlignment="1">
      <alignment horizontal="center" wrapText="1" shrinkToFit="1"/>
    </xf>
    <xf numFmtId="0" fontId="19" fillId="2" borderId="2" xfId="0" applyFont="1" applyFill="1" applyBorder="1" applyAlignment="1">
      <alignment horizontal="left" wrapText="1"/>
    </xf>
    <xf numFmtId="0" fontId="19" fillId="2" borderId="4" xfId="0" applyFont="1" applyFill="1" applyBorder="1" applyAlignment="1">
      <alignment horizontal="left" wrapText="1"/>
    </xf>
    <xf numFmtId="14" fontId="19" fillId="0" borderId="4" xfId="0" applyNumberFormat="1" applyFont="1" applyBorder="1" applyAlignment="1">
      <alignment horizontal="center"/>
    </xf>
    <xf numFmtId="49" fontId="19" fillId="0" borderId="4" xfId="0" applyNumberFormat="1" applyFont="1" applyBorder="1" applyAlignment="1">
      <alignment horizontal="center" wrapText="1"/>
    </xf>
    <xf numFmtId="0" fontId="19" fillId="0" borderId="5" xfId="0" applyNumberFormat="1" applyFont="1" applyBorder="1" applyAlignment="1">
      <alignment horizontal="center"/>
    </xf>
    <xf numFmtId="14" fontId="19" fillId="0" borderId="3" xfId="0" applyNumberFormat="1" applyFont="1" applyBorder="1" applyAlignment="1">
      <alignment horizontal="center" vertical="top" wrapText="1"/>
    </xf>
    <xf numFmtId="49" fontId="19" fillId="0" borderId="3" xfId="0" applyNumberFormat="1" applyFont="1" applyBorder="1" applyAlignment="1">
      <alignment horizontal="center" vertical="top" wrapText="1"/>
    </xf>
    <xf numFmtId="49" fontId="19" fillId="3" borderId="5" xfId="0" applyNumberFormat="1" applyFont="1" applyFill="1" applyBorder="1" applyAlignment="1">
      <alignment horizontal="center" vertical="top"/>
    </xf>
    <xf numFmtId="0" fontId="19" fillId="2" borderId="4" xfId="0" applyFont="1" applyFill="1" applyBorder="1" applyAlignment="1">
      <alignment horizontal="left" vertical="top" wrapText="1"/>
    </xf>
    <xf numFmtId="49" fontId="19" fillId="3" borderId="4" xfId="0" applyNumberFormat="1" applyFont="1" applyFill="1" applyBorder="1" applyAlignment="1">
      <alignment horizontal="center" vertical="top"/>
    </xf>
    <xf numFmtId="49" fontId="19" fillId="3" borderId="5" xfId="0" applyNumberFormat="1" applyFont="1" applyFill="1" applyBorder="1" applyAlignment="1">
      <alignment horizontal="center" vertical="top"/>
    </xf>
    <xf numFmtId="0" fontId="19" fillId="0" borderId="2" xfId="0" applyFont="1" applyBorder="1" applyAlignment="1">
      <alignment horizontal="left" vertical="top" wrapText="1"/>
    </xf>
    <xf numFmtId="4" fontId="21" fillId="2" borderId="5" xfId="0" applyNumberFormat="1" applyFont="1" applyFill="1" applyBorder="1" applyAlignment="1">
      <alignment horizontal="center" vertical="top" shrinkToFit="1"/>
    </xf>
    <xf numFmtId="49" fontId="19" fillId="2" borderId="4" xfId="0" applyNumberFormat="1" applyFont="1" applyFill="1" applyBorder="1" applyAlignment="1">
      <alignment horizontal="center" wrapText="1"/>
    </xf>
    <xf numFmtId="4" fontId="19" fillId="2" borderId="4" xfId="0" applyNumberFormat="1" applyFont="1" applyFill="1" applyBorder="1" applyAlignment="1">
      <alignment horizontal="center" shrinkToFit="1"/>
    </xf>
    <xf numFmtId="2" fontId="19" fillId="2" borderId="4" xfId="0" applyNumberFormat="1" applyFont="1" applyFill="1" applyBorder="1" applyAlignment="1">
      <alignment horizontal="center" shrinkToFit="1"/>
    </xf>
    <xf numFmtId="0" fontId="19" fillId="2" borderId="4" xfId="0" applyNumberFormat="1" applyFont="1" applyFill="1" applyBorder="1" applyAlignment="1">
      <alignment horizontal="center" shrinkToFit="1"/>
    </xf>
    <xf numFmtId="0" fontId="19" fillId="2" borderId="15" xfId="0" applyFont="1" applyFill="1" applyBorder="1" applyAlignment="1">
      <alignment horizontal="center" vertical="top" wrapText="1" shrinkToFit="1"/>
    </xf>
    <xf numFmtId="0" fontId="19" fillId="2" borderId="11" xfId="0" applyFont="1" applyFill="1" applyBorder="1" applyAlignment="1">
      <alignment horizontal="left" vertical="top" wrapText="1" shrinkToFit="1"/>
    </xf>
    <xf numFmtId="4" fontId="21" fillId="2" borderId="3" xfId="0" applyNumberFormat="1" applyFont="1" applyFill="1" applyBorder="1" applyAlignment="1">
      <alignment horizontal="center" vertical="top" shrinkToFit="1"/>
    </xf>
    <xf numFmtId="0" fontId="19" fillId="2" borderId="11" xfId="0" applyNumberFormat="1" applyFont="1" applyFill="1" applyBorder="1" applyAlignment="1">
      <alignment horizontal="left" vertical="top" wrapText="1" shrinkToFit="1"/>
    </xf>
    <xf numFmtId="4" fontId="21" fillId="2" borderId="4" xfId="0" applyNumberFormat="1" applyFont="1" applyFill="1" applyBorder="1" applyAlignment="1">
      <alignment horizontal="center" vertical="top" shrinkToFit="1"/>
    </xf>
    <xf numFmtId="0" fontId="19" fillId="3" borderId="5" xfId="0" applyFont="1" applyFill="1" applyBorder="1" applyAlignment="1">
      <alignment horizontal="left" vertical="top" wrapText="1"/>
    </xf>
    <xf numFmtId="2" fontId="21" fillId="2" borderId="5" xfId="0" applyNumberFormat="1" applyFont="1" applyFill="1" applyBorder="1" applyAlignment="1">
      <alignment horizontal="center" vertical="top" shrinkToFit="1"/>
    </xf>
    <xf numFmtId="3" fontId="21" fillId="2" borderId="5" xfId="0" applyNumberFormat="1" applyFont="1" applyFill="1" applyBorder="1" applyAlignment="1">
      <alignment horizontal="center" vertical="top" shrinkToFit="1"/>
    </xf>
    <xf numFmtId="0" fontId="21" fillId="2" borderId="5" xfId="0" applyNumberFormat="1" applyFont="1" applyFill="1" applyBorder="1" applyAlignment="1">
      <alignment horizontal="center" vertical="top" shrinkToFit="1"/>
    </xf>
    <xf numFmtId="0" fontId="19" fillId="3" borderId="3" xfId="0" applyNumberFormat="1" applyFont="1" applyFill="1" applyBorder="1" applyAlignment="1">
      <alignment vertical="top" wrapText="1" shrinkToFit="1"/>
    </xf>
    <xf numFmtId="2" fontId="21" fillId="2" borderId="4" xfId="0" applyNumberFormat="1" applyFont="1" applyFill="1" applyBorder="1" applyAlignment="1">
      <alignment horizontal="center" vertical="top" shrinkToFit="1"/>
    </xf>
    <xf numFmtId="3" fontId="21" fillId="2" borderId="4" xfId="0" applyNumberFormat="1" applyFont="1" applyFill="1" applyBorder="1" applyAlignment="1">
      <alignment horizontal="center" vertical="top" shrinkToFit="1"/>
    </xf>
    <xf numFmtId="0" fontId="21" fillId="2" borderId="4" xfId="0" applyNumberFormat="1" applyFont="1" applyFill="1" applyBorder="1" applyAlignment="1">
      <alignment horizontal="center" vertical="top" shrinkToFit="1"/>
    </xf>
    <xf numFmtId="0" fontId="19" fillId="3" borderId="2" xfId="0" applyFont="1" applyFill="1" applyBorder="1" applyAlignment="1">
      <alignment horizontal="left" vertical="top" wrapText="1"/>
    </xf>
    <xf numFmtId="0" fontId="19" fillId="3" borderId="4" xfId="0" applyNumberFormat="1" applyFont="1" applyFill="1" applyBorder="1" applyAlignment="1">
      <alignment vertical="top" wrapText="1" shrinkToFit="1"/>
    </xf>
    <xf numFmtId="14" fontId="19" fillId="2" borderId="4" xfId="0" applyNumberFormat="1" applyFont="1" applyFill="1" applyBorder="1" applyAlignment="1">
      <alignment vertical="top" wrapText="1" shrinkToFit="1"/>
    </xf>
    <xf numFmtId="3" fontId="19" fillId="2" borderId="2" xfId="0" applyNumberFormat="1" applyFont="1" applyFill="1" applyBorder="1" applyAlignment="1">
      <alignment horizontal="center" vertical="top" shrinkToFit="1"/>
    </xf>
    <xf numFmtId="0" fontId="19" fillId="2" borderId="5" xfId="0" applyNumberFormat="1" applyFont="1" applyFill="1" applyBorder="1" applyAlignment="1">
      <alignment horizontal="center" vertical="top" shrinkToFit="1"/>
    </xf>
    <xf numFmtId="0" fontId="19" fillId="3" borderId="4" xfId="0" applyFont="1" applyFill="1" applyBorder="1" applyAlignment="1">
      <alignment vertical="top" wrapText="1" shrinkToFit="1"/>
    </xf>
    <xf numFmtId="0" fontId="19" fillId="3" borderId="4" xfId="0" applyNumberFormat="1" applyFont="1" applyFill="1" applyBorder="1" applyAlignment="1">
      <alignment horizontal="left" vertical="top" wrapText="1" shrinkToFit="1"/>
    </xf>
    <xf numFmtId="0" fontId="19" fillId="3" borderId="5" xfId="0" applyNumberFormat="1" applyFont="1" applyFill="1" applyBorder="1" applyAlignment="1">
      <alignment vertical="top" wrapText="1"/>
    </xf>
    <xf numFmtId="3" fontId="21" fillId="2" borderId="5" xfId="0" applyNumberFormat="1" applyFont="1" applyFill="1" applyBorder="1" applyAlignment="1">
      <alignment horizontal="center" vertical="top" shrinkToFit="1"/>
    </xf>
    <xf numFmtId="3" fontId="21" fillId="2" borderId="4" xfId="0" applyNumberFormat="1" applyFont="1" applyFill="1" applyBorder="1" applyAlignment="1">
      <alignment horizontal="center" vertical="top" shrinkToFit="1"/>
    </xf>
    <xf numFmtId="14" fontId="19" fillId="3" borderId="4" xfId="0" applyNumberFormat="1" applyFont="1" applyFill="1" applyBorder="1" applyAlignment="1">
      <alignment vertical="top" wrapText="1" shrinkToFit="1"/>
    </xf>
    <xf numFmtId="0" fontId="21" fillId="2" borderId="3" xfId="0" applyNumberFormat="1" applyFont="1" applyFill="1" applyBorder="1" applyAlignment="1">
      <alignment horizontal="center" vertical="top" shrinkToFit="1"/>
    </xf>
    <xf numFmtId="0" fontId="19" fillId="3" borderId="3" xfId="0" applyFont="1" applyFill="1" applyBorder="1" applyAlignment="1">
      <alignment horizontal="center" vertical="top" wrapText="1" shrinkToFit="1"/>
    </xf>
    <xf numFmtId="49" fontId="21" fillId="2" borderId="3" xfId="0" applyNumberFormat="1" applyFont="1" applyFill="1" applyBorder="1" applyAlignment="1">
      <alignment horizontal="center" vertical="top" wrapText="1"/>
    </xf>
    <xf numFmtId="2" fontId="21" fillId="2" borderId="3" xfId="0" applyNumberFormat="1" applyFont="1" applyFill="1" applyBorder="1" applyAlignment="1">
      <alignment horizontal="center" vertical="top" shrinkToFit="1"/>
    </xf>
    <xf numFmtId="0" fontId="19" fillId="3" borderId="4" xfId="0" applyFont="1" applyFill="1" applyBorder="1" applyAlignment="1">
      <alignment horizontal="center" vertical="top" wrapText="1" shrinkToFit="1"/>
    </xf>
    <xf numFmtId="0" fontId="19" fillId="2" borderId="2" xfId="0" applyFont="1" applyFill="1" applyBorder="1" applyAlignment="1">
      <alignment horizontal="center" vertical="top" wrapText="1" shrinkToFit="1"/>
    </xf>
    <xf numFmtId="14" fontId="19" fillId="2" borderId="2" xfId="0" applyNumberFormat="1" applyFont="1" applyFill="1" applyBorder="1" applyAlignment="1">
      <alignment horizontal="center" vertical="top" wrapText="1" shrinkToFit="1"/>
    </xf>
    <xf numFmtId="2" fontId="19" fillId="2" borderId="5" xfId="0" applyNumberFormat="1" applyFont="1" applyFill="1" applyBorder="1" applyAlignment="1">
      <alignment horizontal="center" vertical="top" shrinkToFit="1"/>
    </xf>
    <xf numFmtId="4" fontId="19" fillId="2" borderId="5" xfId="0" applyNumberFormat="1" applyFont="1" applyFill="1" applyBorder="1" applyAlignment="1">
      <alignment horizontal="center" vertical="top" shrinkToFit="1"/>
    </xf>
    <xf numFmtId="49" fontId="19" fillId="3" borderId="5" xfId="0" applyNumberFormat="1" applyFont="1" applyFill="1" applyBorder="1" applyAlignment="1">
      <alignment horizontal="center" vertical="top" wrapText="1"/>
    </xf>
    <xf numFmtId="49" fontId="19" fillId="3" borderId="3" xfId="0" applyNumberFormat="1" applyFont="1" applyFill="1" applyBorder="1" applyAlignment="1">
      <alignment horizontal="center" vertical="top" wrapText="1"/>
    </xf>
    <xf numFmtId="4" fontId="21" fillId="3" borderId="5" xfId="0" applyNumberFormat="1" applyFont="1" applyFill="1" applyBorder="1" applyAlignment="1">
      <alignment horizontal="center" vertical="top" shrinkToFit="1"/>
    </xf>
    <xf numFmtId="0" fontId="19" fillId="3" borderId="5" xfId="0" applyNumberFormat="1" applyFont="1" applyFill="1" applyBorder="1" applyAlignment="1">
      <alignment horizontal="center" vertical="top" shrinkToFit="1"/>
    </xf>
    <xf numFmtId="49" fontId="19" fillId="3" borderId="4" xfId="0" applyNumberFormat="1" applyFont="1" applyFill="1" applyBorder="1" applyAlignment="1">
      <alignment horizontal="center" vertical="top" wrapText="1"/>
    </xf>
    <xf numFmtId="4" fontId="21" fillId="3" borderId="4" xfId="0" applyNumberFormat="1" applyFont="1" applyFill="1" applyBorder="1" applyAlignment="1">
      <alignment horizontal="center" vertical="top" shrinkToFit="1"/>
    </xf>
    <xf numFmtId="4" fontId="21" fillId="3" borderId="3" xfId="0" applyNumberFormat="1" applyFont="1" applyFill="1" applyBorder="1" applyAlignment="1">
      <alignment horizontal="center" vertical="top" shrinkToFit="1"/>
    </xf>
    <xf numFmtId="0" fontId="21" fillId="3" borderId="4" xfId="0" applyNumberFormat="1" applyFont="1" applyFill="1" applyBorder="1" applyAlignment="1">
      <alignment horizontal="center" vertical="top" shrinkToFit="1"/>
    </xf>
    <xf numFmtId="0" fontId="21" fillId="3" borderId="3" xfId="0" applyNumberFormat="1" applyFont="1" applyFill="1" applyBorder="1" applyAlignment="1">
      <alignment horizontal="center" vertical="top" shrinkToFit="1"/>
    </xf>
    <xf numFmtId="0" fontId="19" fillId="3" borderId="4" xfId="0" applyNumberFormat="1" applyFont="1" applyFill="1" applyBorder="1" applyAlignment="1">
      <alignment horizontal="center" vertical="top" shrinkToFit="1"/>
    </xf>
    <xf numFmtId="0" fontId="19" fillId="4" borderId="5" xfId="0" applyFont="1" applyFill="1" applyBorder="1" applyAlignment="1">
      <alignment vertical="top" wrapText="1" shrinkToFit="1"/>
    </xf>
    <xf numFmtId="0" fontId="19" fillId="4" borderId="5" xfId="0" applyFont="1" applyFill="1" applyBorder="1" applyAlignment="1">
      <alignment horizontal="center" vertical="top" wrapText="1" shrinkToFit="1"/>
    </xf>
    <xf numFmtId="14" fontId="19" fillId="4" borderId="5" xfId="0" applyNumberFormat="1" applyFont="1" applyFill="1" applyBorder="1" applyAlignment="1">
      <alignment horizontal="center" vertical="top" wrapText="1" shrinkToFit="1"/>
    </xf>
    <xf numFmtId="14" fontId="19" fillId="4" borderId="5" xfId="0" applyNumberFormat="1" applyFont="1" applyFill="1" applyBorder="1" applyAlignment="1">
      <alignment horizontal="center" vertical="top" wrapText="1"/>
    </xf>
    <xf numFmtId="0" fontId="19" fillId="2" borderId="1" xfId="0" applyFont="1" applyFill="1" applyBorder="1" applyAlignment="1">
      <alignment horizontal="left" vertical="top" wrapText="1"/>
    </xf>
    <xf numFmtId="0" fontId="19" fillId="0" borderId="11" xfId="0" applyFont="1" applyBorder="1" applyAlignment="1">
      <alignment horizontal="center" vertical="top"/>
    </xf>
    <xf numFmtId="49" fontId="19" fillId="3" borderId="4" xfId="0" applyNumberFormat="1" applyFont="1" applyFill="1" applyBorder="1" applyAlignment="1">
      <alignment horizontal="center" vertical="top"/>
    </xf>
    <xf numFmtId="4" fontId="21" fillId="0" borderId="4" xfId="0" applyNumberFormat="1" applyFont="1" applyBorder="1" applyAlignment="1">
      <alignment horizontal="center" vertical="top"/>
    </xf>
    <xf numFmtId="4" fontId="19" fillId="0" borderId="2" xfId="0" applyNumberFormat="1" applyFont="1" applyBorder="1" applyAlignment="1">
      <alignment horizontal="center" vertical="top"/>
    </xf>
    <xf numFmtId="14" fontId="19" fillId="0" borderId="4" xfId="0" applyNumberFormat="1" applyFont="1" applyBorder="1" applyAlignment="1">
      <alignment horizontal="center" vertical="top"/>
    </xf>
    <xf numFmtId="49" fontId="19" fillId="0" borderId="4" xfId="0" applyNumberFormat="1" applyFont="1" applyBorder="1" applyAlignment="1">
      <alignment horizontal="center" vertical="top" wrapText="1"/>
    </xf>
    <xf numFmtId="0" fontId="19" fillId="0" borderId="9" xfId="0" applyFont="1" applyBorder="1" applyAlignment="1">
      <alignment horizontal="center" vertical="top"/>
    </xf>
    <xf numFmtId="49" fontId="19" fillId="3" borderId="3" xfId="0" applyNumberFormat="1" applyFont="1" applyFill="1" applyBorder="1" applyAlignment="1">
      <alignment horizontal="center" vertical="top"/>
    </xf>
    <xf numFmtId="0" fontId="19" fillId="0" borderId="3" xfId="0" applyFont="1" applyBorder="1" applyAlignment="1">
      <alignment horizontal="left"/>
    </xf>
    <xf numFmtId="4" fontId="19" fillId="0" borderId="4" xfId="0" applyNumberFormat="1" applyFont="1" applyBorder="1" applyAlignment="1">
      <alignment horizontal="center" vertical="top"/>
    </xf>
    <xf numFmtId="0" fontId="19" fillId="2" borderId="0" xfId="0" applyFont="1" applyFill="1" applyBorder="1" applyAlignment="1">
      <alignment horizontal="left" vertical="top" wrapText="1"/>
    </xf>
    <xf numFmtId="4" fontId="19" fillId="0" borderId="5" xfId="0" applyNumberFormat="1" applyFont="1" applyBorder="1" applyAlignment="1">
      <alignment horizontal="center" vertical="top"/>
    </xf>
    <xf numFmtId="0" fontId="19" fillId="0" borderId="5" xfId="0" applyNumberFormat="1" applyFont="1" applyBorder="1" applyAlignment="1">
      <alignment horizontal="left" vertical="top" wrapText="1"/>
    </xf>
    <xf numFmtId="14" fontId="19" fillId="3" borderId="3" xfId="0" applyNumberFormat="1" applyFont="1" applyFill="1" applyBorder="1" applyAlignment="1">
      <alignment horizontal="center" vertical="top"/>
    </xf>
    <xf numFmtId="0" fontId="19" fillId="0" borderId="4" xfId="0" applyNumberFormat="1" applyFont="1" applyBorder="1" applyAlignment="1">
      <alignment horizontal="left" vertical="top" wrapText="1"/>
    </xf>
    <xf numFmtId="0" fontId="19" fillId="3" borderId="3" xfId="0" applyFont="1" applyFill="1" applyBorder="1" applyAlignment="1">
      <alignment horizontal="center" vertical="top"/>
    </xf>
    <xf numFmtId="14" fontId="19" fillId="3" borderId="3" xfId="0" applyNumberFormat="1" applyFont="1" applyFill="1" applyBorder="1" applyAlignment="1">
      <alignment horizontal="center" vertical="top"/>
    </xf>
    <xf numFmtId="49" fontId="19" fillId="3" borderId="3" xfId="0" applyNumberFormat="1" applyFont="1" applyFill="1" applyBorder="1" applyAlignment="1">
      <alignment horizontal="center" vertical="top" wrapText="1"/>
    </xf>
    <xf numFmtId="4" fontId="19" fillId="0" borderId="3" xfId="0" applyNumberFormat="1" applyFont="1" applyBorder="1" applyAlignment="1">
      <alignment horizontal="center" vertical="top"/>
    </xf>
    <xf numFmtId="0" fontId="19" fillId="0" borderId="2" xfId="0" applyNumberFormat="1" applyFont="1" applyBorder="1" applyAlignment="1">
      <alignment horizontal="left" vertical="top" wrapText="1"/>
    </xf>
    <xf numFmtId="14" fontId="19" fillId="3" borderId="4" xfId="0" applyNumberFormat="1" applyFont="1" applyFill="1" applyBorder="1" applyAlignment="1">
      <alignment horizontal="center" vertical="top"/>
    </xf>
    <xf numFmtId="49" fontId="19" fillId="3" borderId="4" xfId="0" applyNumberFormat="1" applyFont="1" applyFill="1" applyBorder="1" applyAlignment="1">
      <alignment horizontal="center" vertical="top" wrapText="1"/>
    </xf>
    <xf numFmtId="0" fontId="19" fillId="4" borderId="11" xfId="0" applyFont="1" applyFill="1" applyBorder="1" applyAlignment="1">
      <alignment horizontal="center" vertical="top"/>
    </xf>
    <xf numFmtId="14" fontId="19" fillId="4" borderId="3" xfId="0" applyNumberFormat="1" applyFont="1" applyFill="1" applyBorder="1" applyAlignment="1">
      <alignment horizontal="center" vertical="top" wrapText="1"/>
    </xf>
    <xf numFmtId="0" fontId="19" fillId="3" borderId="11" xfId="0" applyFont="1" applyFill="1" applyBorder="1" applyAlignment="1">
      <alignment horizontal="center" vertical="top"/>
    </xf>
    <xf numFmtId="14" fontId="19" fillId="3" borderId="5" xfId="0" applyNumberFormat="1" applyFont="1" applyFill="1" applyBorder="1" applyAlignment="1">
      <alignment horizontal="center" vertical="top" wrapText="1"/>
    </xf>
    <xf numFmtId="0" fontId="19" fillId="0" borderId="3" xfId="0" applyNumberFormat="1" applyFont="1" applyBorder="1" applyAlignment="1">
      <alignment horizontal="left" vertical="top" wrapText="1"/>
    </xf>
    <xf numFmtId="0" fontId="19" fillId="3" borderId="3" xfId="0" applyFont="1" applyFill="1" applyBorder="1" applyAlignment="1">
      <alignment vertical="top"/>
    </xf>
    <xf numFmtId="14" fontId="19" fillId="3" borderId="3" xfId="0" applyNumberFormat="1" applyFont="1" applyFill="1" applyBorder="1" applyAlignment="1">
      <alignment vertical="top"/>
    </xf>
    <xf numFmtId="4" fontId="21" fillId="0" borderId="3" xfId="0" applyNumberFormat="1" applyFont="1" applyBorder="1" applyAlignment="1">
      <alignment horizontal="center" vertical="top"/>
    </xf>
    <xf numFmtId="0" fontId="19" fillId="0" borderId="3" xfId="0" applyFont="1" applyBorder="1" applyAlignment="1"/>
    <xf numFmtId="0" fontId="19" fillId="3" borderId="4" xfId="0" applyFont="1" applyFill="1" applyBorder="1" applyAlignment="1">
      <alignment vertical="top"/>
    </xf>
    <xf numFmtId="14" fontId="19" fillId="3" borderId="4" xfId="0" applyNumberFormat="1" applyFont="1" applyFill="1" applyBorder="1" applyAlignment="1">
      <alignment vertical="top"/>
    </xf>
    <xf numFmtId="49" fontId="19" fillId="3" borderId="4" xfId="0" applyNumberFormat="1" applyFont="1" applyFill="1" applyBorder="1" applyAlignment="1">
      <alignment vertical="top" wrapText="1"/>
    </xf>
    <xf numFmtId="49" fontId="19" fillId="3" borderId="3" xfId="0" applyNumberFormat="1" applyFont="1" applyFill="1" applyBorder="1" applyAlignment="1">
      <alignment vertical="top" wrapText="1"/>
    </xf>
    <xf numFmtId="0" fontId="19" fillId="2" borderId="15" xfId="0" applyNumberFormat="1" applyFont="1" applyFill="1" applyBorder="1" applyAlignment="1">
      <alignment horizontal="center" vertical="top" shrinkToFit="1"/>
    </xf>
    <xf numFmtId="49" fontId="19" fillId="0" borderId="2" xfId="0" applyNumberFormat="1" applyFont="1" applyBorder="1" applyAlignment="1">
      <alignment horizontal="left" wrapText="1"/>
    </xf>
    <xf numFmtId="0" fontId="19" fillId="3" borderId="8" xfId="0" applyFont="1" applyFill="1" applyBorder="1" applyAlignment="1">
      <alignment horizontal="left" vertical="top" wrapText="1"/>
    </xf>
    <xf numFmtId="0" fontId="19" fillId="0" borderId="5" xfId="0" applyNumberFormat="1" applyFont="1" applyBorder="1" applyAlignment="1">
      <alignment horizontal="left" vertical="top" wrapText="1"/>
    </xf>
    <xf numFmtId="49" fontId="21" fillId="0" borderId="5" xfId="0" applyNumberFormat="1" applyFont="1" applyBorder="1" applyAlignment="1">
      <alignment horizontal="center" vertical="top"/>
    </xf>
    <xf numFmtId="0" fontId="19" fillId="0" borderId="3" xfId="0" applyNumberFormat="1" applyFont="1" applyBorder="1" applyAlignment="1">
      <alignment horizontal="left" vertical="top" wrapText="1"/>
    </xf>
    <xf numFmtId="0" fontId="19" fillId="0" borderId="3" xfId="0" applyFont="1" applyBorder="1" applyAlignment="1"/>
    <xf numFmtId="0" fontId="19" fillId="0" borderId="4" xfId="0" applyNumberFormat="1" applyFont="1" applyBorder="1" applyAlignment="1">
      <alignment horizontal="left" vertical="top" wrapText="1"/>
    </xf>
    <xf numFmtId="0" fontId="19" fillId="0" borderId="4" xfId="0" applyFont="1" applyBorder="1" applyAlignment="1"/>
    <xf numFmtId="0" fontId="19" fillId="0" borderId="1" xfId="0" applyFont="1" applyBorder="1" applyAlignment="1">
      <alignment vertical="top"/>
    </xf>
    <xf numFmtId="0" fontId="19" fillId="3" borderId="5" xfId="0" applyNumberFormat="1" applyFont="1" applyFill="1" applyBorder="1" applyAlignment="1">
      <alignment vertical="top" wrapText="1" shrinkToFit="1"/>
    </xf>
    <xf numFmtId="49" fontId="19" fillId="3" borderId="5" xfId="0" applyNumberFormat="1" applyFont="1" applyFill="1" applyBorder="1" applyAlignment="1">
      <alignment horizontal="center" vertical="top" wrapText="1"/>
    </xf>
    <xf numFmtId="49" fontId="19" fillId="2" borderId="5" xfId="0" applyNumberFormat="1" applyFont="1" applyFill="1" applyBorder="1" applyAlignment="1">
      <alignment horizontal="center" vertical="top" wrapText="1" shrinkToFit="1"/>
    </xf>
    <xf numFmtId="49" fontId="19" fillId="2" borderId="4" xfId="0" applyNumberFormat="1" applyFont="1" applyFill="1" applyBorder="1" applyAlignment="1">
      <alignment horizontal="center" vertical="top" wrapText="1" shrinkToFit="1"/>
    </xf>
    <xf numFmtId="49" fontId="19" fillId="3" borderId="2" xfId="0" applyNumberFormat="1" applyFont="1" applyFill="1" applyBorder="1" applyAlignment="1">
      <alignment horizontal="center" vertical="top" wrapText="1"/>
    </xf>
    <xf numFmtId="2" fontId="19" fillId="2" borderId="2" xfId="0" applyNumberFormat="1" applyFont="1" applyFill="1" applyBorder="1" applyAlignment="1">
      <alignment horizontal="center" vertical="top" wrapText="1"/>
    </xf>
    <xf numFmtId="49" fontId="19" fillId="2" borderId="2" xfId="0" applyNumberFormat="1" applyFont="1" applyFill="1" applyBorder="1" applyAlignment="1">
      <alignment horizontal="center" vertical="top" wrapText="1" shrinkToFit="1"/>
    </xf>
    <xf numFmtId="0" fontId="19" fillId="2" borderId="3" xfId="0" applyNumberFormat="1" applyFont="1" applyFill="1" applyBorder="1" applyAlignment="1">
      <alignment horizontal="center" vertical="top" shrinkToFit="1"/>
    </xf>
    <xf numFmtId="2" fontId="19" fillId="2" borderId="3" xfId="0" applyNumberFormat="1" applyFont="1" applyFill="1" applyBorder="1" applyAlignment="1">
      <alignment horizontal="center" vertical="top" wrapText="1"/>
    </xf>
    <xf numFmtId="4" fontId="19" fillId="2" borderId="3" xfId="0" applyNumberFormat="1" applyFont="1" applyFill="1" applyBorder="1" applyAlignment="1">
      <alignment horizontal="center" vertical="top" shrinkToFit="1"/>
    </xf>
    <xf numFmtId="49" fontId="19" fillId="2" borderId="3" xfId="0" applyNumberFormat="1" applyFont="1" applyFill="1" applyBorder="1" applyAlignment="1">
      <alignment horizontal="center" vertical="top" wrapText="1" shrinkToFit="1"/>
    </xf>
    <xf numFmtId="4" fontId="19" fillId="0" borderId="2" xfId="0" applyNumberFormat="1" applyFont="1" applyBorder="1" applyAlignment="1">
      <alignment horizontal="center"/>
    </xf>
    <xf numFmtId="0" fontId="21" fillId="0" borderId="3" xfId="0" applyFont="1" applyBorder="1" applyAlignment="1">
      <alignment horizontal="center" vertical="top" wrapText="1"/>
    </xf>
    <xf numFmtId="2" fontId="21" fillId="0" borderId="3" xfId="0" applyNumberFormat="1" applyFont="1" applyBorder="1" applyAlignment="1">
      <alignment horizontal="center" vertical="top" wrapText="1"/>
    </xf>
    <xf numFmtId="4" fontId="19" fillId="0" borderId="2" xfId="0" applyNumberFormat="1" applyFont="1" applyBorder="1" applyAlignment="1">
      <alignment horizontal="center" vertical="top" wrapText="1"/>
    </xf>
    <xf numFmtId="0" fontId="19" fillId="0" borderId="2" xfId="0" applyFont="1" applyFill="1" applyBorder="1" applyAlignment="1">
      <alignment horizontal="center" vertical="top" wrapText="1"/>
    </xf>
    <xf numFmtId="0" fontId="19" fillId="2" borderId="4" xfId="0" applyNumberFormat="1" applyFont="1" applyFill="1" applyBorder="1" applyAlignment="1">
      <alignment horizontal="left" vertical="top" wrapText="1"/>
    </xf>
    <xf numFmtId="14" fontId="19" fillId="0" borderId="4" xfId="0" applyNumberFormat="1" applyFont="1" applyBorder="1" applyAlignment="1">
      <alignment horizontal="center" vertical="top" wrapText="1"/>
    </xf>
    <xf numFmtId="0" fontId="20" fillId="0" borderId="0" xfId="0" applyFont="1" applyAlignment="1">
      <alignment horizontal="justify" vertical="top"/>
    </xf>
    <xf numFmtId="4" fontId="21" fillId="3" borderId="4" xfId="0" applyNumberFormat="1" applyFont="1" applyFill="1" applyBorder="1" applyAlignment="1">
      <alignment horizontal="center" vertical="top"/>
    </xf>
    <xf numFmtId="4" fontId="19" fillId="3" borderId="5" xfId="0" applyNumberFormat="1" applyFont="1" applyFill="1" applyBorder="1" applyAlignment="1">
      <alignment horizontal="center" vertical="top"/>
    </xf>
    <xf numFmtId="4" fontId="19" fillId="3" borderId="2" xfId="0" applyNumberFormat="1" applyFont="1" applyFill="1" applyBorder="1" applyAlignment="1">
      <alignment horizontal="center" vertical="top"/>
    </xf>
    <xf numFmtId="0" fontId="19" fillId="3" borderId="4" xfId="0" applyNumberFormat="1" applyFont="1" applyFill="1" applyBorder="1" applyAlignment="1">
      <alignment horizontal="left" vertical="top" wrapText="1"/>
    </xf>
    <xf numFmtId="2" fontId="19" fillId="3" borderId="2" xfId="0" applyNumberFormat="1" applyFont="1" applyFill="1" applyBorder="1" applyAlignment="1">
      <alignment horizontal="left" vertical="top" wrapText="1"/>
    </xf>
    <xf numFmtId="0" fontId="21" fillId="0" borderId="5"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5" xfId="0" applyNumberFormat="1" applyFont="1" applyFill="1" applyBorder="1" applyAlignment="1">
      <alignment horizontal="center" vertical="top"/>
    </xf>
    <xf numFmtId="0" fontId="19" fillId="2" borderId="5" xfId="0" applyNumberFormat="1" applyFont="1" applyFill="1" applyBorder="1" applyAlignment="1">
      <alignment horizontal="center" vertical="top" wrapText="1" shrinkToFit="1"/>
    </xf>
    <xf numFmtId="0" fontId="19" fillId="2" borderId="4" xfId="0" applyNumberFormat="1" applyFont="1" applyFill="1" applyBorder="1" applyAlignment="1">
      <alignment horizontal="center" vertical="top" wrapText="1" shrinkToFit="1"/>
    </xf>
    <xf numFmtId="0" fontId="21" fillId="0" borderId="5" xfId="0" applyFont="1" applyBorder="1" applyAlignment="1">
      <alignment horizontal="center" vertical="top" wrapText="1"/>
    </xf>
    <xf numFmtId="2" fontId="19" fillId="0" borderId="5" xfId="0" applyNumberFormat="1" applyFont="1" applyBorder="1" applyAlignment="1">
      <alignment horizontal="center" vertical="top" wrapText="1"/>
    </xf>
    <xf numFmtId="4" fontId="19" fillId="3" borderId="5" xfId="0" applyNumberFormat="1" applyFont="1" applyFill="1" applyBorder="1" applyAlignment="1">
      <alignment horizontal="center" vertical="top" wrapText="1"/>
    </xf>
    <xf numFmtId="0" fontId="19" fillId="2" borderId="3" xfId="0" applyNumberFormat="1" applyFont="1" applyFill="1" applyBorder="1" applyAlignment="1">
      <alignment horizontal="left" vertical="top" wrapText="1"/>
    </xf>
    <xf numFmtId="0" fontId="19" fillId="2" borderId="4" xfId="0" applyFont="1" applyFill="1" applyBorder="1" applyAlignment="1">
      <alignment horizontal="center" vertical="top" wrapText="1"/>
    </xf>
    <xf numFmtId="4" fontId="19" fillId="0" borderId="5" xfId="0" applyNumberFormat="1" applyFont="1" applyFill="1" applyBorder="1" applyAlignment="1">
      <alignment horizontal="center" vertical="top"/>
    </xf>
    <xf numFmtId="0" fontId="20" fillId="3" borderId="0" xfId="0" applyFont="1" applyFill="1" applyAlignment="1">
      <alignment horizontal="left" vertical="top" wrapText="1"/>
    </xf>
    <xf numFmtId="4" fontId="19" fillId="3" borderId="4" xfId="0" applyNumberFormat="1" applyFont="1" applyFill="1" applyBorder="1" applyAlignment="1">
      <alignment horizontal="center" vertical="top"/>
    </xf>
    <xf numFmtId="0" fontId="19" fillId="0" borderId="3" xfId="0" applyFont="1" applyBorder="1" applyAlignment="1">
      <alignment horizontal="center" vertical="top" wrapText="1" shrinkToFit="1"/>
    </xf>
    <xf numFmtId="14" fontId="19" fillId="0" borderId="5" xfId="0" applyNumberFormat="1" applyFont="1" applyBorder="1" applyAlignment="1">
      <alignment horizontal="center" vertical="top"/>
    </xf>
    <xf numFmtId="49" fontId="19" fillId="0" borderId="5" xfId="0" applyNumberFormat="1" applyFont="1" applyBorder="1" applyAlignment="1">
      <alignment horizontal="center" vertical="top" wrapText="1"/>
    </xf>
    <xf numFmtId="14" fontId="19" fillId="0" borderId="4" xfId="0" applyNumberFormat="1" applyFont="1" applyBorder="1" applyAlignment="1">
      <alignment horizontal="center" vertical="top"/>
    </xf>
    <xf numFmtId="49" fontId="19" fillId="0" borderId="3" xfId="0" applyNumberFormat="1" applyFont="1" applyBorder="1" applyAlignment="1">
      <alignment horizontal="center" vertical="top" wrapText="1"/>
    </xf>
    <xf numFmtId="0" fontId="19" fillId="3" borderId="3" xfId="0" applyNumberFormat="1" applyFont="1" applyFill="1" applyBorder="1" applyAlignment="1">
      <alignment horizontal="left" vertical="top" wrapText="1"/>
    </xf>
    <xf numFmtId="0" fontId="22" fillId="0" borderId="4" xfId="0" applyFont="1" applyBorder="1" applyAlignment="1">
      <alignment horizontal="center" vertical="top"/>
    </xf>
    <xf numFmtId="0" fontId="22" fillId="2" borderId="4" xfId="0" applyFont="1" applyFill="1" applyBorder="1" applyAlignment="1">
      <alignment horizontal="center" vertical="top" wrapText="1" shrinkToFit="1"/>
    </xf>
    <xf numFmtId="0" fontId="20" fillId="0" borderId="0" xfId="0" applyFont="1" applyAlignment="1">
      <alignment vertical="top" wrapText="1"/>
    </xf>
    <xf numFmtId="14" fontId="19" fillId="2" borderId="9" xfId="0" applyNumberFormat="1" applyFont="1" applyFill="1" applyBorder="1" applyAlignment="1">
      <alignment horizontal="center" vertical="top" wrapText="1" shrinkToFit="1"/>
    </xf>
    <xf numFmtId="0" fontId="19" fillId="3" borderId="15" xfId="0" applyFont="1" applyFill="1" applyBorder="1" applyAlignment="1">
      <alignment horizontal="left" vertical="top" wrapText="1" shrinkToFit="1"/>
    </xf>
    <xf numFmtId="0" fontId="21" fillId="0" borderId="15" xfId="0" applyFont="1" applyBorder="1" applyAlignment="1">
      <alignment horizontal="center" vertical="top" wrapText="1"/>
    </xf>
    <xf numFmtId="0" fontId="19" fillId="0" borderId="3" xfId="0" applyNumberFormat="1" applyFont="1" applyBorder="1" applyAlignment="1">
      <alignment horizontal="center" vertical="top"/>
    </xf>
    <xf numFmtId="49" fontId="19" fillId="0" borderId="2" xfId="0" applyNumberFormat="1" applyFont="1" applyBorder="1" applyAlignment="1">
      <alignment horizontal="center" vertical="center"/>
    </xf>
    <xf numFmtId="0" fontId="19" fillId="0" borderId="2" xfId="0" applyFont="1" applyBorder="1" applyAlignment="1">
      <alignment horizontal="center" vertical="center" wrapText="1"/>
    </xf>
    <xf numFmtId="2" fontId="19" fillId="0" borderId="2" xfId="0" applyNumberFormat="1" applyFont="1" applyBorder="1" applyAlignment="1">
      <alignment horizontal="center" vertical="center" wrapText="1"/>
    </xf>
    <xf numFmtId="4" fontId="19" fillId="0" borderId="2" xfId="0" applyNumberFormat="1" applyFont="1" applyBorder="1" applyAlignment="1">
      <alignment horizontal="center" vertical="center"/>
    </xf>
    <xf numFmtId="0" fontId="19" fillId="0" borderId="2" xfId="0" applyFont="1" applyFill="1" applyBorder="1" applyAlignment="1">
      <alignment horizontal="center" vertical="center"/>
    </xf>
    <xf numFmtId="0" fontId="19" fillId="2" borderId="5" xfId="0" applyFont="1" applyFill="1" applyBorder="1" applyAlignment="1">
      <alignment vertical="top" wrapText="1"/>
    </xf>
    <xf numFmtId="49" fontId="19" fillId="0" borderId="5" xfId="0" applyNumberFormat="1" applyFont="1" applyBorder="1" applyAlignment="1">
      <alignment horizontal="center" wrapText="1"/>
    </xf>
    <xf numFmtId="4" fontId="19" fillId="3" borderId="5" xfId="0" applyNumberFormat="1" applyFont="1" applyFill="1" applyBorder="1" applyAlignment="1">
      <alignment horizontal="center"/>
    </xf>
    <xf numFmtId="14" fontId="19" fillId="2" borderId="3" xfId="0" applyNumberFormat="1" applyFont="1" applyFill="1" applyBorder="1" applyAlignment="1">
      <alignment vertical="top" wrapText="1" shrinkToFit="1"/>
    </xf>
    <xf numFmtId="4" fontId="21" fillId="3" borderId="5" xfId="0" applyNumberFormat="1" applyFont="1" applyFill="1" applyBorder="1" applyAlignment="1">
      <alignment horizontal="center" vertical="top"/>
    </xf>
    <xf numFmtId="0" fontId="19" fillId="2" borderId="5" xfId="0" applyFont="1" applyFill="1" applyBorder="1" applyAlignment="1">
      <alignment wrapText="1"/>
    </xf>
    <xf numFmtId="0" fontId="19" fillId="2" borderId="3" xfId="0" applyFont="1" applyFill="1" applyBorder="1" applyAlignment="1">
      <alignment wrapText="1"/>
    </xf>
    <xf numFmtId="0" fontId="19" fillId="2" borderId="2" xfId="0" applyFont="1" applyFill="1" applyBorder="1" applyAlignment="1">
      <alignment vertical="justify" wrapText="1" shrinkToFit="1"/>
    </xf>
    <xf numFmtId="4" fontId="19" fillId="2" borderId="5" xfId="0" applyNumberFormat="1" applyFont="1" applyFill="1" applyBorder="1" applyAlignment="1">
      <alignment horizontal="right" vertical="top" shrinkToFit="1"/>
    </xf>
    <xf numFmtId="2" fontId="19" fillId="2" borderId="5" xfId="0" applyNumberFormat="1" applyFont="1" applyFill="1" applyBorder="1" applyAlignment="1">
      <alignment horizontal="right" vertical="top" shrinkToFit="1"/>
    </xf>
    <xf numFmtId="0" fontId="19" fillId="2" borderId="3" xfId="0" applyFont="1" applyFill="1" applyBorder="1" applyAlignment="1">
      <alignment horizontal="left" vertical="top" wrapText="1"/>
    </xf>
    <xf numFmtId="0" fontId="19" fillId="2" borderId="5" xfId="0" applyFont="1" applyFill="1" applyBorder="1" applyAlignment="1">
      <alignment horizontal="left" vertical="justify" wrapText="1" shrinkToFit="1"/>
    </xf>
    <xf numFmtId="4" fontId="19" fillId="2" borderId="3" xfId="0" applyNumberFormat="1" applyFont="1" applyFill="1" applyBorder="1" applyAlignment="1">
      <alignment horizontal="right" vertical="top" shrinkToFit="1"/>
    </xf>
    <xf numFmtId="2" fontId="19" fillId="2" borderId="3" xfId="0" applyNumberFormat="1" applyFont="1" applyFill="1" applyBorder="1" applyAlignment="1">
      <alignment horizontal="right" vertical="top" shrinkToFit="1"/>
    </xf>
    <xf numFmtId="0" fontId="19" fillId="2" borderId="3" xfId="0" applyFont="1" applyFill="1" applyBorder="1" applyAlignment="1">
      <alignment horizontal="left" vertical="justify" wrapText="1" shrinkToFit="1"/>
    </xf>
    <xf numFmtId="49" fontId="19" fillId="2" borderId="3" xfId="0" applyNumberFormat="1" applyFont="1" applyFill="1" applyBorder="1" applyAlignment="1">
      <alignment horizontal="center" wrapText="1"/>
    </xf>
    <xf numFmtId="4" fontId="19" fillId="2" borderId="3" xfId="0" applyNumberFormat="1" applyFont="1" applyFill="1" applyBorder="1" applyAlignment="1">
      <alignment horizontal="right" shrinkToFit="1"/>
    </xf>
    <xf numFmtId="2" fontId="19" fillId="2" borderId="3" xfId="0" applyNumberFormat="1" applyFont="1" applyFill="1" applyBorder="1" applyAlignment="1">
      <alignment horizontal="right" shrinkToFit="1"/>
    </xf>
    <xf numFmtId="0" fontId="19" fillId="2" borderId="3" xfId="0" applyNumberFormat="1" applyFont="1" applyFill="1" applyBorder="1" applyAlignment="1">
      <alignment horizontal="center" shrinkToFit="1"/>
    </xf>
    <xf numFmtId="0" fontId="19" fillId="2" borderId="4" xfId="0" applyFont="1" applyFill="1" applyBorder="1" applyAlignment="1">
      <alignment horizontal="left" vertical="justify" wrapText="1" shrinkToFit="1"/>
    </xf>
    <xf numFmtId="4" fontId="19" fillId="2" borderId="4" xfId="0" applyNumberFormat="1" applyFont="1" applyFill="1" applyBorder="1" applyAlignment="1">
      <alignment horizontal="right" shrinkToFit="1"/>
    </xf>
    <xf numFmtId="2" fontId="19" fillId="2" borderId="4" xfId="0" applyNumberFormat="1" applyFont="1" applyFill="1" applyBorder="1" applyAlignment="1">
      <alignment horizontal="right" shrinkToFit="1"/>
    </xf>
    <xf numFmtId="49" fontId="13" fillId="0" borderId="21" xfId="0" applyNumberFormat="1" applyFont="1" applyFill="1" applyBorder="1" applyAlignment="1">
      <alignment horizontal="center" wrapText="1"/>
    </xf>
    <xf numFmtId="49" fontId="13" fillId="0" borderId="12" xfId="0" applyNumberFormat="1" applyFont="1" applyFill="1" applyBorder="1" applyAlignment="1">
      <alignment horizontal="center" wrapText="1"/>
    </xf>
    <xf numFmtId="49" fontId="13" fillId="0" borderId="13" xfId="0" applyNumberFormat="1" applyFont="1" applyFill="1" applyBorder="1" applyAlignment="1">
      <alignment horizontal="center" wrapText="1"/>
    </xf>
    <xf numFmtId="0" fontId="23" fillId="0" borderId="0" xfId="0" applyFont="1" applyFill="1" applyBorder="1" applyAlignment="1">
      <alignment vertical="center"/>
    </xf>
    <xf numFmtId="0" fontId="17" fillId="0" borderId="0" xfId="0" applyFont="1" applyAlignment="1"/>
    <xf numFmtId="4" fontId="14" fillId="0" borderId="0" xfId="0" applyNumberFormat="1" applyFont="1" applyFill="1" applyBorder="1" applyAlignment="1">
      <alignment horizontal="center" vertical="center"/>
    </xf>
    <xf numFmtId="0" fontId="1" fillId="0" borderId="0" xfId="0" applyFont="1" applyFill="1"/>
    <xf numFmtId="0" fontId="23" fillId="0" borderId="0" xfId="0" applyFont="1" applyFill="1" applyBorder="1" applyAlignment="1">
      <alignment vertical="center" wrapText="1"/>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21" fillId="5" borderId="21" xfId="0" applyFont="1" applyFill="1" applyBorder="1" applyAlignment="1">
      <alignment horizontal="center"/>
    </xf>
    <xf numFmtId="0" fontId="21" fillId="5" borderId="12" xfId="0" applyFont="1" applyFill="1" applyBorder="1" applyAlignment="1">
      <alignment horizontal="center"/>
    </xf>
    <xf numFmtId="0" fontId="21" fillId="5" borderId="13" xfId="0" applyFont="1" applyFill="1" applyBorder="1" applyAlignment="1">
      <alignment horizontal="center"/>
    </xf>
    <xf numFmtId="0" fontId="19" fillId="5" borderId="2" xfId="0" applyFont="1" applyFill="1" applyBorder="1"/>
    <xf numFmtId="0" fontId="19" fillId="5" borderId="2" xfId="0" applyFont="1" applyFill="1" applyBorder="1" applyAlignment="1">
      <alignment horizontal="center"/>
    </xf>
    <xf numFmtId="4" fontId="21" fillId="5" borderId="2" xfId="0" applyNumberFormat="1" applyFont="1" applyFill="1" applyBorder="1" applyAlignment="1">
      <alignment horizontal="center" shrinkToFit="1"/>
    </xf>
    <xf numFmtId="0" fontId="21" fillId="5" borderId="2" xfId="0" applyFont="1" applyFill="1" applyBorder="1" applyAlignment="1">
      <alignment horizontal="center"/>
    </xf>
    <xf numFmtId="49" fontId="19" fillId="5" borderId="2" xfId="0" applyNumberFormat="1" applyFont="1" applyFill="1" applyBorder="1" applyAlignment="1">
      <alignment horizontal="center"/>
    </xf>
    <xf numFmtId="2" fontId="21" fillId="5" borderId="2" xfId="0" applyNumberFormat="1" applyFont="1" applyFill="1" applyBorder="1" applyAlignment="1">
      <alignment horizontal="center"/>
    </xf>
    <xf numFmtId="49" fontId="4" fillId="5" borderId="2" xfId="0" applyNumberFormat="1" applyFont="1" applyFill="1" applyBorder="1" applyAlignment="1">
      <alignment horizontal="center" vertical="top" wrapText="1"/>
    </xf>
    <xf numFmtId="49" fontId="3" fillId="5" borderId="2" xfId="0" applyNumberFormat="1" applyFont="1" applyFill="1" applyBorder="1" applyAlignment="1">
      <alignment horizontal="center" vertical="top" wrapText="1" shrinkToFit="1"/>
    </xf>
    <xf numFmtId="0" fontId="3" fillId="5" borderId="2" xfId="0" applyFont="1" applyFill="1" applyBorder="1" applyAlignment="1">
      <alignment horizontal="left" vertical="top" wrapText="1"/>
    </xf>
    <xf numFmtId="4" fontId="3" fillId="5" borderId="2" xfId="0" applyNumberFormat="1" applyFont="1" applyFill="1" applyBorder="1" applyAlignment="1">
      <alignment horizontal="right" vertical="top" shrinkToFit="1"/>
    </xf>
    <xf numFmtId="164" fontId="3" fillId="5" borderId="2" xfId="0" applyNumberFormat="1" applyFont="1" applyFill="1" applyBorder="1" applyAlignment="1">
      <alignment horizontal="right" vertical="top" shrinkToFit="1"/>
    </xf>
    <xf numFmtId="0" fontId="4" fillId="5" borderId="12" xfId="0" applyFont="1" applyFill="1" applyBorder="1"/>
    <xf numFmtId="0" fontId="3" fillId="5" borderId="2" xfId="0" applyFont="1" applyFill="1" applyBorder="1" applyAlignment="1">
      <alignment vertical="top" wrapText="1"/>
    </xf>
    <xf numFmtId="0" fontId="19" fillId="0" borderId="5" xfId="3" applyFont="1" applyFill="1" applyBorder="1" applyAlignment="1">
      <alignment horizontal="center" vertical="top" wrapText="1"/>
    </xf>
    <xf numFmtId="0" fontId="19" fillId="0" borderId="2" xfId="3" applyFont="1" applyFill="1" applyBorder="1" applyAlignment="1">
      <alignment horizontal="center" vertical="top" wrapText="1"/>
    </xf>
    <xf numFmtId="0" fontId="19" fillId="0" borderId="5" xfId="3" applyFont="1" applyFill="1" applyBorder="1" applyAlignment="1">
      <alignment horizontal="center" vertical="top" wrapText="1"/>
    </xf>
    <xf numFmtId="49" fontId="19" fillId="0" borderId="2" xfId="3" applyNumberFormat="1" applyFont="1" applyFill="1" applyBorder="1" applyAlignment="1">
      <alignment horizontal="center" vertical="top" wrapText="1"/>
    </xf>
    <xf numFmtId="0" fontId="19" fillId="0" borderId="6" xfId="3" applyFont="1" applyFill="1" applyBorder="1" applyAlignment="1">
      <alignment horizontal="center" wrapText="1"/>
    </xf>
    <xf numFmtId="0" fontId="19" fillId="0" borderId="10" xfId="3" applyFont="1" applyFill="1" applyBorder="1" applyAlignment="1">
      <alignment horizontal="center" wrapText="1"/>
    </xf>
    <xf numFmtId="0" fontId="19" fillId="0" borderId="7" xfId="3" applyFont="1" applyFill="1" applyBorder="1" applyAlignment="1">
      <alignment horizontal="center" wrapText="1"/>
    </xf>
    <xf numFmtId="0" fontId="19" fillId="0" borderId="5" xfId="3" applyFont="1" applyFill="1" applyBorder="1" applyAlignment="1">
      <alignment horizontal="center" vertical="center" wrapText="1"/>
    </xf>
    <xf numFmtId="0" fontId="19" fillId="0" borderId="0" xfId="3" applyFont="1" applyFill="1"/>
    <xf numFmtId="0" fontId="19" fillId="0" borderId="0" xfId="3" applyFont="1" applyFill="1" applyBorder="1"/>
    <xf numFmtId="0" fontId="19" fillId="0" borderId="0" xfId="3" applyFont="1" applyFill="1" applyBorder="1" applyAlignment="1">
      <alignment wrapText="1"/>
    </xf>
    <xf numFmtId="0" fontId="19" fillId="0" borderId="0" xfId="3" applyFont="1" applyFill="1" applyAlignment="1">
      <alignment wrapText="1"/>
    </xf>
    <xf numFmtId="0" fontId="19" fillId="0" borderId="3" xfId="3" applyFont="1" applyFill="1" applyBorder="1" applyAlignment="1">
      <alignment horizontal="center" vertical="top" wrapText="1"/>
    </xf>
    <xf numFmtId="0" fontId="19" fillId="0" borderId="3" xfId="3" applyFont="1" applyFill="1" applyBorder="1" applyAlignment="1">
      <alignment horizontal="center" vertical="top" wrapText="1"/>
    </xf>
    <xf numFmtId="0" fontId="19" fillId="0" borderId="21" xfId="3" applyFont="1" applyFill="1" applyBorder="1" applyAlignment="1">
      <alignment horizontal="center" vertical="top"/>
    </xf>
    <xf numFmtId="0" fontId="19" fillId="0" borderId="13" xfId="3" applyFont="1" applyFill="1" applyBorder="1" applyAlignment="1">
      <alignment horizontal="center" vertical="top"/>
    </xf>
    <xf numFmtId="0" fontId="19" fillId="0" borderId="5" xfId="3" applyFont="1" applyFill="1" applyBorder="1" applyAlignment="1">
      <alignment horizontal="center" vertical="justify"/>
    </xf>
    <xf numFmtId="0" fontId="19" fillId="0" borderId="3" xfId="3" applyFont="1" applyFill="1" applyBorder="1" applyAlignment="1">
      <alignment horizontal="center" vertical="center" wrapText="1"/>
    </xf>
    <xf numFmtId="49" fontId="19" fillId="0" borderId="5" xfId="3" applyNumberFormat="1" applyFont="1" applyFill="1" applyBorder="1" applyAlignment="1">
      <alignment horizontal="center" vertical="top" wrapText="1"/>
    </xf>
    <xf numFmtId="0" fontId="19" fillId="0" borderId="3" xfId="3" applyFont="1" applyFill="1" applyBorder="1" applyAlignment="1">
      <alignment horizontal="center" vertical="justify"/>
    </xf>
    <xf numFmtId="0" fontId="19" fillId="0" borderId="2" xfId="3" applyFont="1" applyFill="1" applyBorder="1" applyAlignment="1">
      <alignment horizontal="center" vertical="center"/>
    </xf>
    <xf numFmtId="0" fontId="19" fillId="0" borderId="2" xfId="3" applyFont="1" applyFill="1" applyBorder="1" applyAlignment="1">
      <alignment horizontal="center"/>
    </xf>
    <xf numFmtId="49" fontId="19" fillId="0" borderId="2" xfId="3" applyNumberFormat="1" applyFont="1" applyFill="1" applyBorder="1" applyAlignment="1">
      <alignment horizontal="center"/>
    </xf>
    <xf numFmtId="0" fontId="19" fillId="0" borderId="2" xfId="3" applyFont="1" applyFill="1" applyBorder="1" applyAlignment="1">
      <alignment horizontal="center" vertical="center" shrinkToFit="1"/>
    </xf>
    <xf numFmtId="49" fontId="19" fillId="0" borderId="2" xfId="3" applyNumberFormat="1" applyFont="1" applyFill="1" applyBorder="1" applyAlignment="1">
      <alignment horizontal="center" vertical="top" wrapText="1"/>
    </xf>
    <xf numFmtId="0" fontId="19" fillId="0" borderId="2" xfId="3" applyFont="1" applyFill="1" applyBorder="1" applyAlignment="1">
      <alignment horizontal="left" vertical="top" wrapText="1"/>
    </xf>
    <xf numFmtId="0" fontId="19" fillId="0" borderId="21" xfId="3" applyFont="1" applyFill="1" applyBorder="1" applyAlignment="1">
      <alignment horizontal="left" vertical="top" wrapText="1"/>
    </xf>
    <xf numFmtId="0" fontId="19" fillId="0" borderId="2" xfId="3" applyFont="1" applyFill="1" applyBorder="1" applyAlignment="1">
      <alignment vertical="top" wrapText="1"/>
    </xf>
    <xf numFmtId="14" fontId="19" fillId="0" borderId="21" xfId="3" applyNumberFormat="1" applyFont="1" applyFill="1" applyBorder="1" applyAlignment="1">
      <alignment vertical="top" wrapText="1"/>
    </xf>
    <xf numFmtId="0" fontId="19" fillId="0" borderId="21" xfId="3" applyFont="1" applyFill="1" applyBorder="1" applyAlignment="1">
      <alignment vertical="top" wrapText="1"/>
    </xf>
    <xf numFmtId="4" fontId="22" fillId="0" borderId="2" xfId="3" applyNumberFormat="1" applyFont="1" applyFill="1" applyBorder="1" applyAlignment="1">
      <alignment horizontal="right" vertical="top" shrinkToFit="1"/>
    </xf>
    <xf numFmtId="1" fontId="19" fillId="0" borderId="2" xfId="3" applyNumberFormat="1" applyFont="1" applyFill="1" applyBorder="1" applyAlignment="1">
      <alignment horizontal="center" vertical="center" shrinkToFit="1"/>
    </xf>
    <xf numFmtId="0" fontId="19" fillId="0" borderId="5" xfId="3" applyFont="1" applyFill="1" applyBorder="1" applyAlignment="1">
      <alignment horizontal="left" vertical="top" wrapText="1"/>
    </xf>
    <xf numFmtId="0" fontId="19" fillId="0" borderId="2" xfId="3" applyFont="1" applyFill="1" applyBorder="1" applyAlignment="1">
      <alignment vertical="top" wrapText="1" shrinkToFit="1"/>
    </xf>
    <xf numFmtId="14" fontId="19" fillId="0" borderId="12" xfId="3" applyNumberFormat="1" applyFont="1" applyFill="1" applyBorder="1" applyAlignment="1">
      <alignment vertical="top" wrapText="1" shrinkToFit="1"/>
    </xf>
    <xf numFmtId="14" fontId="19" fillId="0" borderId="21" xfId="3" applyNumberFormat="1" applyFont="1" applyFill="1" applyBorder="1" applyAlignment="1">
      <alignment vertical="top" wrapText="1" shrinkToFit="1"/>
    </xf>
    <xf numFmtId="49" fontId="19" fillId="0" borderId="5" xfId="3" applyNumberFormat="1" applyFont="1" applyFill="1" applyBorder="1" applyAlignment="1">
      <alignment horizontal="center" vertical="top" wrapText="1"/>
    </xf>
    <xf numFmtId="4" fontId="22" fillId="0" borderId="5" xfId="3" applyNumberFormat="1" applyFont="1" applyFill="1" applyBorder="1" applyAlignment="1">
      <alignment horizontal="right" vertical="top" shrinkToFit="1"/>
    </xf>
    <xf numFmtId="1" fontId="19" fillId="0" borderId="5" xfId="3" applyNumberFormat="1" applyFont="1" applyFill="1" applyBorder="1" applyAlignment="1">
      <alignment horizontal="center" vertical="center" shrinkToFit="1"/>
    </xf>
    <xf numFmtId="4" fontId="19" fillId="0" borderId="2" xfId="3" applyNumberFormat="1" applyFont="1" applyFill="1" applyBorder="1" applyAlignment="1">
      <alignment horizontal="right" vertical="top" shrinkToFit="1"/>
    </xf>
    <xf numFmtId="0" fontId="19" fillId="0" borderId="21" xfId="3" applyFont="1" applyFill="1" applyBorder="1" applyAlignment="1">
      <alignment horizontal="left" vertical="top" wrapText="1" shrinkToFit="1"/>
    </xf>
    <xf numFmtId="49" fontId="19" fillId="0" borderId="2" xfId="3" applyNumberFormat="1" applyFont="1" applyFill="1" applyBorder="1" applyAlignment="1">
      <alignment vertical="top" wrapText="1" shrinkToFit="1"/>
    </xf>
    <xf numFmtId="49" fontId="19" fillId="0" borderId="2" xfId="3" applyNumberFormat="1" applyFont="1" applyFill="1" applyBorder="1" applyAlignment="1">
      <alignment vertical="top" wrapText="1"/>
    </xf>
    <xf numFmtId="0" fontId="19" fillId="0" borderId="12" xfId="3" applyFont="1" applyFill="1" applyBorder="1" applyAlignment="1">
      <alignment vertical="top" wrapText="1" shrinkToFit="1"/>
    </xf>
    <xf numFmtId="4" fontId="22" fillId="0" borderId="4" xfId="3" applyNumberFormat="1" applyFont="1" applyFill="1" applyBorder="1" applyAlignment="1">
      <alignment horizontal="right" vertical="top" shrinkToFit="1"/>
    </xf>
    <xf numFmtId="0" fontId="19" fillId="0" borderId="0" xfId="3" applyFont="1" applyFill="1" applyBorder="1" applyAlignment="1">
      <alignment horizontal="left" vertical="top" wrapText="1" shrinkToFit="1"/>
    </xf>
    <xf numFmtId="14" fontId="19" fillId="0" borderId="12" xfId="3" applyNumberFormat="1" applyFont="1" applyFill="1" applyBorder="1" applyAlignment="1">
      <alignment horizontal="left" vertical="top" wrapText="1" shrinkToFit="1"/>
    </xf>
    <xf numFmtId="49" fontId="22" fillId="0" borderId="2" xfId="3" applyNumberFormat="1" applyFont="1" applyFill="1" applyBorder="1" applyAlignment="1">
      <alignment horizontal="center" vertical="top" wrapText="1"/>
    </xf>
    <xf numFmtId="4" fontId="22" fillId="0" borderId="2" xfId="3" applyNumberFormat="1" applyFont="1" applyFill="1" applyBorder="1" applyAlignment="1">
      <alignment horizontal="right" vertical="top" wrapText="1"/>
    </xf>
    <xf numFmtId="49" fontId="19" fillId="0" borderId="6" xfId="3" applyNumberFormat="1" applyFont="1" applyFill="1" applyBorder="1" applyAlignment="1">
      <alignment horizontal="center" vertical="top" wrapText="1"/>
    </xf>
    <xf numFmtId="0" fontId="19" fillId="0" borderId="5" xfId="3" applyFont="1" applyFill="1" applyBorder="1" applyAlignment="1">
      <alignment horizontal="left" vertical="top" wrapText="1"/>
    </xf>
    <xf numFmtId="0" fontId="19" fillId="0" borderId="5" xfId="3" applyFont="1" applyFill="1" applyBorder="1" applyAlignment="1">
      <alignment vertical="top" wrapText="1"/>
    </xf>
    <xf numFmtId="0" fontId="19" fillId="0" borderId="5" xfId="3" applyFont="1" applyFill="1" applyBorder="1" applyAlignment="1">
      <alignment vertical="top" wrapText="1" shrinkToFit="1"/>
    </xf>
    <xf numFmtId="4" fontId="19" fillId="0" borderId="0" xfId="3" applyNumberFormat="1" applyFont="1" applyFill="1"/>
    <xf numFmtId="4" fontId="19" fillId="0" borderId="0" xfId="3" applyNumberFormat="1" applyFont="1" applyFill="1" applyBorder="1"/>
    <xf numFmtId="0" fontId="19" fillId="0" borderId="15" xfId="0" applyFont="1" applyFill="1" applyBorder="1" applyAlignment="1">
      <alignment horizontal="center" vertical="top" wrapText="1"/>
    </xf>
    <xf numFmtId="0" fontId="19" fillId="0" borderId="3" xfId="0" applyFont="1" applyFill="1" applyBorder="1" applyAlignment="1">
      <alignment horizontal="left" vertical="top" wrapText="1"/>
    </xf>
    <xf numFmtId="0" fontId="19" fillId="0" borderId="3" xfId="0" applyFont="1" applyFill="1" applyBorder="1" applyAlignment="1">
      <alignment vertical="top" wrapText="1"/>
    </xf>
    <xf numFmtId="49" fontId="22" fillId="0" borderId="13" xfId="3" applyNumberFormat="1" applyFont="1" applyFill="1" applyBorder="1" applyAlignment="1">
      <alignment horizontal="center" vertical="top" wrapText="1"/>
    </xf>
    <xf numFmtId="49" fontId="22" fillId="0" borderId="4" xfId="3" applyNumberFormat="1" applyFont="1" applyFill="1" applyBorder="1" applyAlignment="1">
      <alignment horizontal="center" vertical="top" wrapText="1"/>
    </xf>
    <xf numFmtId="1" fontId="19" fillId="0" borderId="4" xfId="3" applyNumberFormat="1" applyFont="1" applyFill="1" applyBorder="1" applyAlignment="1">
      <alignment horizontal="center" vertical="center" shrinkToFit="1"/>
    </xf>
    <xf numFmtId="0" fontId="19" fillId="0" borderId="22" xfId="3" applyFont="1" applyFill="1" applyBorder="1" applyAlignment="1">
      <alignment horizontal="justify" vertical="top" wrapText="1"/>
    </xf>
    <xf numFmtId="0" fontId="19" fillId="0" borderId="23" xfId="3" applyFont="1" applyFill="1" applyBorder="1" applyAlignment="1">
      <alignment horizontal="justify" vertical="top" wrapText="1"/>
    </xf>
    <xf numFmtId="4" fontId="19" fillId="0" borderId="4" xfId="3" applyNumberFormat="1" applyFont="1" applyFill="1" applyBorder="1" applyAlignment="1">
      <alignment horizontal="right" vertical="top" shrinkToFit="1"/>
    </xf>
    <xf numFmtId="0" fontId="19" fillId="0" borderId="13" xfId="3" applyFont="1" applyFill="1" applyBorder="1" applyAlignment="1">
      <alignment horizontal="justify" vertical="top" wrapText="1"/>
    </xf>
    <xf numFmtId="0" fontId="19" fillId="0" borderId="2" xfId="3" applyFont="1" applyFill="1" applyBorder="1" applyAlignment="1">
      <alignment horizontal="justify" vertical="top" wrapText="1"/>
    </xf>
    <xf numFmtId="0" fontId="19" fillId="0" borderId="4" xfId="3" applyFont="1" applyFill="1" applyBorder="1" applyAlignment="1">
      <alignment horizontal="justify" vertical="top" wrapText="1"/>
    </xf>
    <xf numFmtId="4" fontId="22" fillId="0" borderId="9" xfId="3" applyNumberFormat="1" applyFont="1" applyFill="1" applyBorder="1" applyAlignment="1">
      <alignment horizontal="right" vertical="top" shrinkToFit="1"/>
    </xf>
    <xf numFmtId="0" fontId="19" fillId="0" borderId="8" xfId="0" applyFont="1" applyFill="1" applyBorder="1" applyAlignment="1">
      <alignment horizontal="center" vertical="top" wrapText="1"/>
    </xf>
    <xf numFmtId="0" fontId="19" fillId="0" borderId="4" xfId="0" applyFont="1" applyFill="1" applyBorder="1" applyAlignment="1">
      <alignment vertical="top" wrapText="1"/>
    </xf>
    <xf numFmtId="49" fontId="22" fillId="0" borderId="5" xfId="3" applyNumberFormat="1" applyFont="1" applyFill="1" applyBorder="1" applyAlignment="1">
      <alignment horizontal="center" vertical="top" wrapText="1"/>
    </xf>
    <xf numFmtId="0" fontId="19" fillId="0" borderId="5" xfId="3" applyFont="1" applyFill="1" applyBorder="1" applyAlignment="1">
      <alignment horizontal="center" vertical="top" wrapText="1" shrinkToFit="1"/>
    </xf>
    <xf numFmtId="49" fontId="19" fillId="0" borderId="5" xfId="3" applyNumberFormat="1" applyFont="1" applyFill="1" applyBorder="1" applyAlignment="1">
      <alignment horizontal="center" vertical="top" wrapText="1" shrinkToFit="1"/>
    </xf>
    <xf numFmtId="49" fontId="19" fillId="0" borderId="4" xfId="3" applyNumberFormat="1" applyFont="1" applyFill="1" applyBorder="1" applyAlignment="1">
      <alignment horizontal="center" vertical="top" wrapText="1"/>
    </xf>
    <xf numFmtId="0" fontId="19" fillId="0" borderId="4" xfId="3" applyFont="1" applyFill="1" applyBorder="1" applyAlignment="1">
      <alignment horizontal="center" vertical="top" wrapText="1"/>
    </xf>
    <xf numFmtId="0" fontId="19" fillId="0" borderId="4" xfId="3" applyFont="1" applyFill="1" applyBorder="1" applyAlignment="1">
      <alignment horizontal="center" vertical="top" wrapText="1" shrinkToFit="1"/>
    </xf>
    <xf numFmtId="49" fontId="19" fillId="0" borderId="4" xfId="3" applyNumberFormat="1" applyFont="1" applyFill="1" applyBorder="1" applyAlignment="1">
      <alignment horizontal="center" vertical="top" wrapText="1" shrinkToFit="1"/>
    </xf>
    <xf numFmtId="0" fontId="19" fillId="0" borderId="0" xfId="3" applyFont="1" applyFill="1" applyBorder="1" applyAlignment="1">
      <alignment vertical="top" wrapText="1"/>
    </xf>
    <xf numFmtId="49" fontId="19" fillId="0" borderId="0" xfId="3" applyNumberFormat="1" applyFont="1" applyFill="1" applyBorder="1" applyAlignment="1">
      <alignment vertical="top" wrapText="1" shrinkToFit="1"/>
    </xf>
    <xf numFmtId="0" fontId="19" fillId="0" borderId="0" xfId="3" applyFont="1" applyFill="1" applyBorder="1" applyAlignment="1">
      <alignment vertical="top" wrapText="1" shrinkToFit="1"/>
    </xf>
    <xf numFmtId="0" fontId="19" fillId="0" borderId="2" xfId="3" applyFont="1" applyFill="1" applyBorder="1" applyAlignment="1">
      <alignment horizontal="center" vertical="top" wrapText="1" shrinkToFit="1"/>
    </xf>
    <xf numFmtId="49" fontId="19" fillId="0" borderId="4" xfId="3" applyNumberFormat="1" applyFont="1" applyFill="1" applyBorder="1" applyAlignment="1">
      <alignment horizontal="center" vertical="top" wrapText="1" shrinkToFit="1"/>
    </xf>
    <xf numFmtId="49" fontId="19" fillId="0" borderId="4" xfId="3" applyNumberFormat="1" applyFont="1" applyFill="1" applyBorder="1" applyAlignment="1">
      <alignment horizontal="center" vertical="top" wrapText="1"/>
    </xf>
    <xf numFmtId="0" fontId="19" fillId="0" borderId="4" xfId="3" applyFont="1" applyFill="1" applyBorder="1" applyAlignment="1">
      <alignment vertical="top"/>
    </xf>
    <xf numFmtId="49" fontId="19" fillId="0" borderId="3" xfId="3" applyNumberFormat="1" applyFont="1" applyFill="1" applyBorder="1" applyAlignment="1">
      <alignment horizontal="center" vertical="top" wrapText="1"/>
    </xf>
    <xf numFmtId="49" fontId="19" fillId="0" borderId="5" xfId="3" applyNumberFormat="1" applyFont="1" applyFill="1" applyBorder="1" applyAlignment="1">
      <alignment vertical="top" wrapText="1" shrinkToFit="1"/>
    </xf>
    <xf numFmtId="0" fontId="19" fillId="0" borderId="5" xfId="3" applyFont="1" applyFill="1" applyBorder="1" applyAlignment="1">
      <alignment vertical="top" wrapText="1" shrinkToFit="1"/>
    </xf>
    <xf numFmtId="0" fontId="19" fillId="0" borderId="3" xfId="0" applyFont="1" applyFill="1" applyBorder="1" applyAlignment="1">
      <alignment horizontal="center" vertical="top" wrapText="1"/>
    </xf>
    <xf numFmtId="0" fontId="19" fillId="0" borderId="5" xfId="3" applyFont="1" applyFill="1" applyBorder="1" applyAlignment="1">
      <alignment horizontal="left" vertical="top" wrapText="1" shrinkToFit="1"/>
    </xf>
    <xf numFmtId="49" fontId="19" fillId="0" borderId="5" xfId="3" applyNumberFormat="1" applyFont="1" applyFill="1" applyBorder="1" applyAlignment="1">
      <alignment vertical="top" wrapText="1" shrinkToFit="1"/>
    </xf>
    <xf numFmtId="14" fontId="19" fillId="0" borderId="5" xfId="3" applyNumberFormat="1" applyFont="1" applyFill="1" applyBorder="1" applyAlignment="1">
      <alignment vertical="top" wrapText="1" shrinkToFit="1"/>
    </xf>
    <xf numFmtId="0" fontId="19" fillId="0" borderId="3" xfId="3" applyFont="1" applyFill="1" applyBorder="1" applyAlignment="1">
      <alignment vertical="top" wrapText="1"/>
    </xf>
    <xf numFmtId="49" fontId="19" fillId="0" borderId="3" xfId="3" applyNumberFormat="1" applyFont="1" applyFill="1" applyBorder="1" applyAlignment="1">
      <alignment vertical="top" wrapText="1" shrinkToFit="1"/>
    </xf>
    <xf numFmtId="0" fontId="19" fillId="0" borderId="3" xfId="0" applyFont="1" applyFill="1" applyBorder="1" applyAlignment="1">
      <alignment vertical="top" wrapText="1" shrinkToFit="1"/>
    </xf>
    <xf numFmtId="0" fontId="19" fillId="0" borderId="3" xfId="3" applyFont="1" applyFill="1" applyBorder="1" applyAlignment="1">
      <alignment horizontal="left" vertical="top" wrapText="1"/>
    </xf>
    <xf numFmtId="0" fontId="19" fillId="0" borderId="4" xfId="3" applyFont="1" applyFill="1" applyBorder="1" applyAlignment="1">
      <alignment horizontal="left" vertical="top" wrapText="1"/>
    </xf>
    <xf numFmtId="0" fontId="19" fillId="0" borderId="4" xfId="0" applyFont="1" applyFill="1" applyBorder="1" applyAlignment="1">
      <alignment horizontal="center" vertical="top" wrapText="1"/>
    </xf>
    <xf numFmtId="0" fontId="19" fillId="0" borderId="4" xfId="0" applyFont="1" applyFill="1" applyBorder="1" applyAlignment="1">
      <alignment horizontal="left" vertical="top" wrapText="1" shrinkToFit="1"/>
    </xf>
    <xf numFmtId="0" fontId="19" fillId="0" borderId="4" xfId="3" applyFont="1" applyFill="1" applyBorder="1" applyAlignment="1">
      <alignment vertical="top" wrapText="1"/>
    </xf>
    <xf numFmtId="49" fontId="19" fillId="0" borderId="4" xfId="3" applyNumberFormat="1" applyFont="1" applyFill="1" applyBorder="1" applyAlignment="1">
      <alignment vertical="top" wrapText="1" shrinkToFit="1"/>
    </xf>
    <xf numFmtId="0" fontId="19" fillId="0" borderId="4" xfId="0" applyFont="1" applyFill="1" applyBorder="1" applyAlignment="1">
      <alignment vertical="top" wrapText="1" shrinkToFit="1"/>
    </xf>
    <xf numFmtId="0" fontId="19" fillId="0" borderId="3" xfId="3" applyFont="1" applyFill="1" applyBorder="1" applyAlignment="1">
      <alignment horizontal="center" vertical="top" wrapText="1" shrinkToFit="1"/>
    </xf>
    <xf numFmtId="0" fontId="19" fillId="0" borderId="3" xfId="3" applyFont="1" applyFill="1" applyBorder="1" applyAlignment="1">
      <alignment horizontal="left" vertical="top" wrapText="1"/>
    </xf>
    <xf numFmtId="0" fontId="19" fillId="0" borderId="3" xfId="3" applyFont="1" applyFill="1" applyBorder="1" applyAlignment="1">
      <alignment vertical="top" wrapText="1"/>
    </xf>
    <xf numFmtId="49" fontId="19" fillId="0" borderId="9" xfId="3" applyNumberFormat="1" applyFont="1" applyFill="1" applyBorder="1" applyAlignment="1">
      <alignment vertical="top" wrapText="1"/>
    </xf>
    <xf numFmtId="1" fontId="19" fillId="0" borderId="3" xfId="3" applyNumberFormat="1" applyFont="1" applyFill="1" applyBorder="1" applyAlignment="1">
      <alignment horizontal="center" vertical="center" shrinkToFit="1"/>
    </xf>
    <xf numFmtId="0" fontId="19" fillId="0" borderId="7" xfId="3" applyFont="1" applyFill="1" applyBorder="1" applyAlignment="1">
      <alignment horizontal="center" vertical="top" wrapText="1" shrinkToFit="1"/>
    </xf>
    <xf numFmtId="0" fontId="19" fillId="0" borderId="3" xfId="0" applyFont="1" applyFill="1" applyBorder="1" applyAlignment="1">
      <alignment wrapText="1"/>
    </xf>
    <xf numFmtId="0" fontId="19" fillId="0" borderId="11" xfId="3" applyFont="1" applyFill="1" applyBorder="1" applyAlignment="1">
      <alignment horizontal="center" vertical="top" wrapText="1" shrinkToFit="1"/>
    </xf>
    <xf numFmtId="0" fontId="19" fillId="0" borderId="3" xfId="3" applyFont="1" applyFill="1" applyBorder="1" applyAlignment="1">
      <alignment vertical="top" wrapText="1" shrinkToFit="1"/>
    </xf>
    <xf numFmtId="4" fontId="22" fillId="0" borderId="3" xfId="3" applyNumberFormat="1" applyFont="1" applyFill="1" applyBorder="1" applyAlignment="1">
      <alignment horizontal="right" vertical="top" shrinkToFit="1"/>
    </xf>
    <xf numFmtId="0" fontId="19" fillId="0" borderId="4" xfId="0" applyFont="1" applyFill="1" applyBorder="1" applyAlignment="1">
      <alignment wrapText="1"/>
    </xf>
    <xf numFmtId="0" fontId="19" fillId="0" borderId="9" xfId="3" applyFont="1" applyFill="1" applyBorder="1" applyAlignment="1">
      <alignment horizontal="center" vertical="top" wrapText="1" shrinkToFit="1"/>
    </xf>
    <xf numFmtId="0" fontId="19" fillId="0" borderId="4" xfId="3" applyFont="1" applyFill="1" applyBorder="1" applyAlignment="1">
      <alignment vertical="top" wrapText="1" shrinkToFit="1"/>
    </xf>
    <xf numFmtId="2" fontId="19" fillId="0" borderId="0" xfId="3" applyNumberFormat="1" applyFont="1" applyFill="1" applyBorder="1"/>
    <xf numFmtId="14" fontId="19" fillId="0" borderId="2" xfId="3" applyNumberFormat="1" applyFont="1" applyFill="1" applyBorder="1" applyAlignment="1">
      <alignment vertical="top" wrapText="1" shrinkToFit="1"/>
    </xf>
    <xf numFmtId="49" fontId="21" fillId="0" borderId="2" xfId="3" applyNumberFormat="1" applyFont="1" applyFill="1" applyBorder="1" applyAlignment="1">
      <alignment horizontal="center" vertical="top" wrapText="1"/>
    </xf>
    <xf numFmtId="0" fontId="21" fillId="0" borderId="2" xfId="3" applyFont="1" applyFill="1" applyBorder="1" applyAlignment="1">
      <alignment horizontal="left" vertical="top" wrapText="1" shrinkToFit="1"/>
    </xf>
    <xf numFmtId="0" fontId="21" fillId="0" borderId="2" xfId="3" applyFont="1" applyFill="1" applyBorder="1" applyAlignment="1">
      <alignment horizontal="center" vertical="top" wrapText="1" shrinkToFit="1"/>
    </xf>
    <xf numFmtId="49" fontId="24" fillId="0" borderId="2" xfId="3" applyNumberFormat="1" applyFont="1" applyFill="1" applyBorder="1" applyAlignment="1">
      <alignment horizontal="center" vertical="top" wrapText="1"/>
    </xf>
    <xf numFmtId="4" fontId="21" fillId="0" borderId="2" xfId="3" applyNumberFormat="1" applyFont="1" applyFill="1" applyBorder="1" applyAlignment="1">
      <alignment horizontal="right" vertical="top" wrapText="1"/>
    </xf>
    <xf numFmtId="1" fontId="19" fillId="0" borderId="2" xfId="3" applyNumberFormat="1"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4">
    <cellStyle name="xl60" xfId="2"/>
    <cellStyle name="Обычный" xfId="0" builtinId="0"/>
    <cellStyle name="Обычный 2" xfId="3"/>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GO722"/>
  <sheetViews>
    <sheetView showGridLines="0" showZeros="0" tabSelected="1" view="pageBreakPreview" zoomScale="70" zoomScaleNormal="60" zoomScaleSheetLayoutView="70" workbookViewId="0">
      <selection activeCell="N13" sqref="N13"/>
    </sheetView>
  </sheetViews>
  <sheetFormatPr defaultRowHeight="15.75"/>
  <cols>
    <col min="1" max="1" width="8.7109375" style="39" customWidth="1"/>
    <col min="2" max="2" width="11.7109375" style="39" customWidth="1"/>
    <col min="3" max="4" width="40.7109375" style="39" customWidth="1"/>
    <col min="5" max="7" width="15.7109375" style="39" customWidth="1"/>
    <col min="8" max="8" width="8.140625" style="39" customWidth="1"/>
    <col min="9" max="9" width="7.85546875" style="39" customWidth="1"/>
    <col min="10" max="10" width="15.85546875" style="39" customWidth="1"/>
    <col min="11" max="11" width="8.7109375" style="39" customWidth="1"/>
    <col min="12" max="12" width="8.140625" style="39" customWidth="1"/>
    <col min="13" max="13" width="13.7109375" style="39" customWidth="1"/>
    <col min="14" max="14" width="18.7109375" style="39" customWidth="1"/>
    <col min="15" max="15" width="16.140625" style="39" customWidth="1"/>
    <col min="16" max="18" width="13.7109375" style="39" customWidth="1"/>
    <col min="19" max="19" width="8.28515625" style="39" customWidth="1"/>
    <col min="20" max="16384" width="9.140625" style="39"/>
  </cols>
  <sheetData>
    <row r="1" spans="1:19">
      <c r="A1" s="170"/>
      <c r="B1" s="170"/>
      <c r="C1" s="170"/>
      <c r="D1" s="170"/>
      <c r="E1" s="170"/>
      <c r="F1" s="170"/>
      <c r="G1" s="170"/>
      <c r="H1" s="170"/>
      <c r="I1" s="170"/>
      <c r="J1" s="170"/>
      <c r="K1" s="170"/>
      <c r="L1" s="170"/>
      <c r="M1" s="170"/>
      <c r="N1" s="170"/>
      <c r="O1" s="170"/>
      <c r="P1" s="170"/>
      <c r="Q1" s="170"/>
      <c r="R1" s="170"/>
      <c r="S1" s="170"/>
    </row>
    <row r="2" spans="1:19">
      <c r="B2" s="171"/>
      <c r="H2" s="172"/>
      <c r="I2" s="172"/>
      <c r="J2" s="173"/>
      <c r="K2" s="174"/>
      <c r="L2" s="174"/>
      <c r="M2" s="174"/>
      <c r="N2" s="174"/>
      <c r="O2" s="174"/>
      <c r="P2" s="174"/>
      <c r="Q2" s="174"/>
      <c r="R2" s="174"/>
      <c r="S2" s="174"/>
    </row>
    <row r="3" spans="1:19" ht="24" customHeight="1">
      <c r="A3" s="953" t="s">
        <v>83</v>
      </c>
      <c r="B3" s="953"/>
      <c r="C3" s="953"/>
      <c r="D3" s="953"/>
      <c r="E3" s="953"/>
      <c r="F3" s="953"/>
      <c r="G3" s="953"/>
      <c r="H3" s="953"/>
      <c r="I3" s="953"/>
      <c r="J3" s="953"/>
      <c r="K3" s="953"/>
      <c r="L3" s="953"/>
      <c r="M3" s="953"/>
      <c r="N3" s="953"/>
      <c r="O3" s="953"/>
      <c r="P3" s="953"/>
      <c r="Q3" s="953"/>
      <c r="R3" s="953"/>
      <c r="S3" s="953"/>
    </row>
    <row r="4" spans="1:19" ht="36.75" customHeight="1">
      <c r="A4" s="805" t="s">
        <v>499</v>
      </c>
      <c r="B4" s="806"/>
      <c r="C4" s="806"/>
      <c r="D4" s="806"/>
      <c r="E4" s="806"/>
      <c r="F4" s="806"/>
      <c r="G4" s="806"/>
      <c r="H4" s="806"/>
      <c r="I4" s="806"/>
      <c r="J4" s="806"/>
      <c r="K4" s="806"/>
      <c r="L4" s="806"/>
      <c r="M4" s="806"/>
      <c r="N4" s="806"/>
      <c r="O4" s="806"/>
      <c r="P4" s="806"/>
      <c r="Q4" s="806"/>
      <c r="R4" s="806"/>
      <c r="S4" s="807"/>
    </row>
    <row r="5" spans="1:19" ht="16.5" customHeight="1">
      <c r="A5" s="175"/>
      <c r="B5" s="175"/>
      <c r="C5" s="175"/>
      <c r="D5" s="175"/>
      <c r="E5" s="176"/>
      <c r="F5" s="176"/>
      <c r="G5" s="176"/>
      <c r="H5" s="176"/>
      <c r="I5" s="176"/>
      <c r="J5" s="175"/>
      <c r="K5" s="175"/>
      <c r="L5" s="175"/>
      <c r="M5" s="175"/>
      <c r="N5" s="175"/>
      <c r="O5" s="175"/>
      <c r="P5" s="175"/>
      <c r="Q5" s="176"/>
      <c r="R5" s="176"/>
      <c r="S5" s="175"/>
    </row>
    <row r="6" spans="1:19" ht="24" customHeight="1">
      <c r="A6" s="177" t="s">
        <v>34</v>
      </c>
      <c r="B6" s="177" t="s">
        <v>0</v>
      </c>
      <c r="C6" s="177" t="s">
        <v>1</v>
      </c>
      <c r="D6" s="177" t="s">
        <v>35</v>
      </c>
      <c r="E6" s="177" t="s">
        <v>44</v>
      </c>
      <c r="F6" s="177" t="s">
        <v>45</v>
      </c>
      <c r="G6" s="177" t="s">
        <v>36</v>
      </c>
      <c r="H6" s="177" t="s">
        <v>37</v>
      </c>
      <c r="I6" s="177" t="s">
        <v>38</v>
      </c>
      <c r="J6" s="177" t="s">
        <v>39</v>
      </c>
      <c r="K6" s="177" t="s">
        <v>40</v>
      </c>
      <c r="L6" s="177" t="s">
        <v>41</v>
      </c>
      <c r="M6" s="177" t="s">
        <v>46</v>
      </c>
      <c r="N6" s="177"/>
      <c r="O6" s="177"/>
      <c r="P6" s="177"/>
      <c r="Q6" s="177"/>
      <c r="R6" s="177"/>
      <c r="S6" s="177" t="s">
        <v>2</v>
      </c>
    </row>
    <row r="7" spans="1:19" ht="25.5" customHeight="1">
      <c r="A7" s="177"/>
      <c r="B7" s="177"/>
      <c r="C7" s="177"/>
      <c r="D7" s="177"/>
      <c r="E7" s="177"/>
      <c r="F7" s="177"/>
      <c r="G7" s="177"/>
      <c r="H7" s="177"/>
      <c r="I7" s="177"/>
      <c r="J7" s="177"/>
      <c r="K7" s="177"/>
      <c r="L7" s="177"/>
      <c r="M7" s="177">
        <v>2017</v>
      </c>
      <c r="N7" s="177"/>
      <c r="O7" s="178"/>
      <c r="P7" s="178"/>
      <c r="Q7" s="178"/>
      <c r="R7" s="178"/>
      <c r="S7" s="177"/>
    </row>
    <row r="8" spans="1:19" ht="82.5" customHeight="1">
      <c r="A8" s="177"/>
      <c r="B8" s="177"/>
      <c r="C8" s="177"/>
      <c r="D8" s="177"/>
      <c r="E8" s="177"/>
      <c r="F8" s="177"/>
      <c r="G8" s="177"/>
      <c r="H8" s="177"/>
      <c r="I8" s="177"/>
      <c r="J8" s="177"/>
      <c r="K8" s="177"/>
      <c r="L8" s="177"/>
      <c r="M8" s="178" t="s">
        <v>3</v>
      </c>
      <c r="N8" s="178" t="s">
        <v>4</v>
      </c>
      <c r="O8" s="178">
        <v>2018</v>
      </c>
      <c r="P8" s="178">
        <v>2019</v>
      </c>
      <c r="Q8" s="178">
        <v>2020</v>
      </c>
      <c r="R8" s="178">
        <v>2021</v>
      </c>
      <c r="S8" s="177"/>
    </row>
    <row r="9" spans="1:19">
      <c r="A9" s="178" t="s">
        <v>5</v>
      </c>
      <c r="B9" s="178" t="s">
        <v>6</v>
      </c>
      <c r="C9" s="178" t="s">
        <v>7</v>
      </c>
      <c r="D9" s="179">
        <v>4</v>
      </c>
      <c r="E9" s="179">
        <v>5</v>
      </c>
      <c r="F9" s="179">
        <v>6</v>
      </c>
      <c r="G9" s="179">
        <v>7</v>
      </c>
      <c r="H9" s="179" t="s">
        <v>8</v>
      </c>
      <c r="I9" s="179" t="s">
        <v>9</v>
      </c>
      <c r="J9" s="179" t="s">
        <v>10</v>
      </c>
      <c r="K9" s="179" t="s">
        <v>11</v>
      </c>
      <c r="L9" s="179" t="s">
        <v>12</v>
      </c>
      <c r="M9" s="179" t="s">
        <v>13</v>
      </c>
      <c r="N9" s="179" t="s">
        <v>14</v>
      </c>
      <c r="O9" s="179" t="s">
        <v>15</v>
      </c>
      <c r="P9" s="179" t="s">
        <v>16</v>
      </c>
      <c r="Q9" s="179" t="s">
        <v>17</v>
      </c>
      <c r="R9" s="179" t="s">
        <v>18</v>
      </c>
      <c r="S9" s="179" t="s">
        <v>19</v>
      </c>
    </row>
    <row r="10" spans="1:19" s="119" customFormat="1" ht="30" customHeight="1">
      <c r="A10" s="390">
        <v>703</v>
      </c>
      <c r="B10" s="167" t="s">
        <v>506</v>
      </c>
      <c r="C10" s="391" t="s">
        <v>62</v>
      </c>
      <c r="D10" s="154" t="s">
        <v>507</v>
      </c>
      <c r="E10" s="147" t="s">
        <v>508</v>
      </c>
      <c r="F10" s="153">
        <v>39448</v>
      </c>
      <c r="G10" s="157" t="s">
        <v>42</v>
      </c>
      <c r="H10" s="116" t="s">
        <v>23</v>
      </c>
      <c r="I10" s="116" t="s">
        <v>58</v>
      </c>
      <c r="J10" s="116" t="s">
        <v>61</v>
      </c>
      <c r="K10" s="116" t="s">
        <v>32</v>
      </c>
      <c r="L10" s="116" t="s">
        <v>32</v>
      </c>
      <c r="M10" s="392">
        <f t="shared" ref="M10:R10" si="0">SUM(M11:M13)</f>
        <v>794000</v>
      </c>
      <c r="N10" s="392">
        <f t="shared" si="0"/>
        <v>792590.5199999999</v>
      </c>
      <c r="O10" s="189">
        <f>SUM(O11:O13)</f>
        <v>744700</v>
      </c>
      <c r="P10" s="189">
        <f>SUM(P11:P13)</f>
        <v>744700</v>
      </c>
      <c r="Q10" s="189">
        <f t="shared" si="0"/>
        <v>744700</v>
      </c>
      <c r="R10" s="189">
        <f t="shared" si="0"/>
        <v>744700</v>
      </c>
      <c r="S10" s="113">
        <v>1</v>
      </c>
    </row>
    <row r="11" spans="1:19" s="119" customFormat="1" ht="30" customHeight="1">
      <c r="A11" s="393"/>
      <c r="B11" s="154"/>
      <c r="C11" s="394" t="s">
        <v>134</v>
      </c>
      <c r="D11" s="154"/>
      <c r="E11" s="147"/>
      <c r="F11" s="153"/>
      <c r="G11" s="157"/>
      <c r="H11" s="116" t="s">
        <v>23</v>
      </c>
      <c r="I11" s="116" t="s">
        <v>58</v>
      </c>
      <c r="J11" s="116" t="s">
        <v>61</v>
      </c>
      <c r="K11" s="116" t="s">
        <v>47</v>
      </c>
      <c r="L11" s="113">
        <v>211</v>
      </c>
      <c r="M11" s="113">
        <v>608600</v>
      </c>
      <c r="N11" s="395">
        <v>608512.48</v>
      </c>
      <c r="O11" s="232">
        <v>572000</v>
      </c>
      <c r="P11" s="232">
        <v>572000</v>
      </c>
      <c r="Q11" s="232">
        <v>572000</v>
      </c>
      <c r="R11" s="232">
        <v>572000</v>
      </c>
      <c r="S11" s="113">
        <v>1</v>
      </c>
    </row>
    <row r="12" spans="1:19" s="119" customFormat="1" ht="30" customHeight="1">
      <c r="A12" s="393"/>
      <c r="B12" s="154"/>
      <c r="C12" s="394" t="s">
        <v>105</v>
      </c>
      <c r="D12" s="154"/>
      <c r="E12" s="147"/>
      <c r="F12" s="153"/>
      <c r="G12" s="157"/>
      <c r="H12" s="116" t="s">
        <v>23</v>
      </c>
      <c r="I12" s="116" t="s">
        <v>58</v>
      </c>
      <c r="J12" s="116" t="s">
        <v>61</v>
      </c>
      <c r="K12" s="116" t="s">
        <v>50</v>
      </c>
      <c r="L12" s="113">
        <v>212</v>
      </c>
      <c r="M12" s="113">
        <v>450</v>
      </c>
      <c r="N12" s="395">
        <v>433.33</v>
      </c>
      <c r="O12" s="232">
        <v>600</v>
      </c>
      <c r="P12" s="232">
        <v>600</v>
      </c>
      <c r="Q12" s="232">
        <v>600</v>
      </c>
      <c r="R12" s="232">
        <v>600</v>
      </c>
      <c r="S12" s="113"/>
    </row>
    <row r="13" spans="1:19" s="119" customFormat="1" ht="30" customHeight="1">
      <c r="A13" s="396"/>
      <c r="B13" s="163"/>
      <c r="C13" s="397" t="s">
        <v>167</v>
      </c>
      <c r="D13" s="163"/>
      <c r="E13" s="398"/>
      <c r="F13" s="399"/>
      <c r="G13" s="400"/>
      <c r="H13" s="116" t="s">
        <v>23</v>
      </c>
      <c r="I13" s="116" t="s">
        <v>58</v>
      </c>
      <c r="J13" s="116" t="s">
        <v>61</v>
      </c>
      <c r="K13" s="116" t="s">
        <v>67</v>
      </c>
      <c r="L13" s="113">
        <v>213</v>
      </c>
      <c r="M13" s="113">
        <v>184950</v>
      </c>
      <c r="N13" s="395">
        <v>183644.71</v>
      </c>
      <c r="O13" s="232">
        <v>172100</v>
      </c>
      <c r="P13" s="232">
        <v>172100</v>
      </c>
      <c r="Q13" s="232">
        <v>172100</v>
      </c>
      <c r="R13" s="232">
        <v>172100</v>
      </c>
      <c r="S13" s="113">
        <v>1</v>
      </c>
    </row>
    <row r="14" spans="1:19" s="119" customFormat="1" ht="30" customHeight="1">
      <c r="A14" s="393">
        <v>703</v>
      </c>
      <c r="B14" s="167" t="s">
        <v>509</v>
      </c>
      <c r="C14" s="401" t="s">
        <v>510</v>
      </c>
      <c r="D14" s="154" t="s">
        <v>511</v>
      </c>
      <c r="E14" s="147" t="s">
        <v>512</v>
      </c>
      <c r="F14" s="153">
        <v>39083</v>
      </c>
      <c r="G14" s="157" t="s">
        <v>42</v>
      </c>
      <c r="H14" s="116" t="s">
        <v>23</v>
      </c>
      <c r="I14" s="116" t="s">
        <v>58</v>
      </c>
      <c r="J14" s="116" t="s">
        <v>513</v>
      </c>
      <c r="K14" s="116" t="s">
        <v>32</v>
      </c>
      <c r="L14" s="116" t="s">
        <v>32</v>
      </c>
      <c r="M14" s="402">
        <f>SUM(M15:M17)</f>
        <v>0</v>
      </c>
      <c r="N14" s="402">
        <f>SUM(N15:N17)</f>
        <v>0</v>
      </c>
      <c r="O14" s="118">
        <v>0</v>
      </c>
      <c r="P14" s="189">
        <f>SUM(P15:P17)</f>
        <v>0</v>
      </c>
      <c r="Q14" s="189">
        <f>SUM(Q15:Q17)</f>
        <v>0</v>
      </c>
      <c r="R14" s="189">
        <f>SUM(R15:R17)</f>
        <v>0</v>
      </c>
      <c r="S14" s="113">
        <v>1</v>
      </c>
    </row>
    <row r="15" spans="1:19" s="119" customFormat="1" ht="30" customHeight="1">
      <c r="A15" s="393"/>
      <c r="B15" s="154"/>
      <c r="C15" s="397" t="s">
        <v>190</v>
      </c>
      <c r="D15" s="154"/>
      <c r="E15" s="147"/>
      <c r="F15" s="153"/>
      <c r="G15" s="157"/>
      <c r="H15" s="116" t="s">
        <v>23</v>
      </c>
      <c r="I15" s="116" t="s">
        <v>58</v>
      </c>
      <c r="J15" s="116" t="s">
        <v>513</v>
      </c>
      <c r="K15" s="116" t="s">
        <v>111</v>
      </c>
      <c r="L15" s="113">
        <v>226</v>
      </c>
      <c r="M15" s="113">
        <v>0</v>
      </c>
      <c r="N15" s="395">
        <v>0</v>
      </c>
      <c r="O15" s="113">
        <v>0</v>
      </c>
      <c r="P15" s="232">
        <v>0</v>
      </c>
      <c r="Q15" s="232">
        <v>0</v>
      </c>
      <c r="R15" s="232">
        <v>0</v>
      </c>
      <c r="S15" s="113">
        <v>1</v>
      </c>
    </row>
    <row r="16" spans="1:19" s="119" customFormat="1" ht="30" customHeight="1">
      <c r="A16" s="393"/>
      <c r="B16" s="154"/>
      <c r="C16" s="397" t="s">
        <v>113</v>
      </c>
      <c r="D16" s="154"/>
      <c r="E16" s="147"/>
      <c r="F16" s="153"/>
      <c r="G16" s="157"/>
      <c r="H16" s="116" t="s">
        <v>23</v>
      </c>
      <c r="I16" s="116" t="s">
        <v>58</v>
      </c>
      <c r="J16" s="116" t="s">
        <v>513</v>
      </c>
      <c r="K16" s="116" t="s">
        <v>111</v>
      </c>
      <c r="L16" s="113">
        <v>290</v>
      </c>
      <c r="M16" s="113">
        <v>0</v>
      </c>
      <c r="N16" s="395">
        <v>0</v>
      </c>
      <c r="O16" s="113">
        <v>0</v>
      </c>
      <c r="P16" s="232">
        <v>0</v>
      </c>
      <c r="Q16" s="232">
        <v>0</v>
      </c>
      <c r="R16" s="232">
        <v>0</v>
      </c>
      <c r="S16" s="113">
        <v>1</v>
      </c>
    </row>
    <row r="17" spans="1:19" s="119" customFormat="1" ht="30" customHeight="1">
      <c r="A17" s="396"/>
      <c r="B17" s="163"/>
      <c r="C17" s="397" t="s">
        <v>113</v>
      </c>
      <c r="D17" s="163"/>
      <c r="E17" s="398"/>
      <c r="F17" s="399"/>
      <c r="G17" s="400"/>
      <c r="H17" s="116" t="s">
        <v>23</v>
      </c>
      <c r="I17" s="116" t="s">
        <v>58</v>
      </c>
      <c r="J17" s="116" t="s">
        <v>513</v>
      </c>
      <c r="K17" s="116" t="s">
        <v>70</v>
      </c>
      <c r="L17" s="113">
        <v>290</v>
      </c>
      <c r="M17" s="113">
        <v>0</v>
      </c>
      <c r="N17" s="395">
        <v>0</v>
      </c>
      <c r="O17" s="113">
        <v>0</v>
      </c>
      <c r="P17" s="232">
        <v>0</v>
      </c>
      <c r="Q17" s="232">
        <v>0</v>
      </c>
      <c r="R17" s="232">
        <v>0</v>
      </c>
      <c r="S17" s="113">
        <v>1</v>
      </c>
    </row>
    <row r="18" spans="1:19" s="119" customFormat="1" ht="30" customHeight="1">
      <c r="A18" s="390">
        <v>703</v>
      </c>
      <c r="B18" s="167" t="s">
        <v>514</v>
      </c>
      <c r="C18" s="403" t="s">
        <v>515</v>
      </c>
      <c r="D18" s="149" t="s">
        <v>507</v>
      </c>
      <c r="E18" s="167" t="s">
        <v>516</v>
      </c>
      <c r="F18" s="148">
        <v>39448</v>
      </c>
      <c r="G18" s="161" t="s">
        <v>42</v>
      </c>
      <c r="H18" s="116" t="s">
        <v>23</v>
      </c>
      <c r="I18" s="116" t="s">
        <v>21</v>
      </c>
      <c r="J18" s="116" t="s">
        <v>517</v>
      </c>
      <c r="K18" s="116" t="s">
        <v>32</v>
      </c>
      <c r="L18" s="116" t="s">
        <v>32</v>
      </c>
      <c r="M18" s="118">
        <f t="shared" ref="M18:R18" si="1">SUM(M21:M30)</f>
        <v>408200.00000000006</v>
      </c>
      <c r="N18" s="402">
        <f t="shared" si="1"/>
        <v>408200.00000000006</v>
      </c>
      <c r="O18" s="117">
        <f t="shared" si="1"/>
        <v>436400</v>
      </c>
      <c r="P18" s="117">
        <f t="shared" si="1"/>
        <v>436400</v>
      </c>
      <c r="Q18" s="117">
        <f t="shared" si="1"/>
        <v>436400</v>
      </c>
      <c r="R18" s="117">
        <f t="shared" si="1"/>
        <v>436400</v>
      </c>
      <c r="S18" s="155">
        <v>1</v>
      </c>
    </row>
    <row r="19" spans="1:19" s="119" customFormat="1" ht="30" customHeight="1">
      <c r="A19" s="393"/>
      <c r="B19" s="393"/>
      <c r="C19" s="393"/>
      <c r="D19" s="154" t="s">
        <v>518</v>
      </c>
      <c r="E19" s="147" t="s">
        <v>519</v>
      </c>
      <c r="F19" s="153">
        <v>38749</v>
      </c>
      <c r="G19" s="157" t="s">
        <v>42</v>
      </c>
      <c r="H19" s="142"/>
      <c r="I19" s="142"/>
      <c r="J19" s="142"/>
      <c r="K19" s="142"/>
      <c r="L19" s="143"/>
      <c r="M19" s="143"/>
      <c r="N19" s="404"/>
      <c r="O19" s="144"/>
      <c r="P19" s="144"/>
      <c r="Q19" s="144"/>
      <c r="R19" s="144"/>
      <c r="S19" s="393"/>
    </row>
    <row r="20" spans="1:19" s="119" customFormat="1" ht="30" customHeight="1">
      <c r="A20" s="393"/>
      <c r="B20" s="393"/>
      <c r="C20" s="393"/>
      <c r="D20" s="154" t="s">
        <v>520</v>
      </c>
      <c r="E20" s="147" t="s">
        <v>521</v>
      </c>
      <c r="F20" s="153">
        <v>43101</v>
      </c>
      <c r="G20" s="157" t="s">
        <v>522</v>
      </c>
      <c r="H20" s="142"/>
      <c r="I20" s="142"/>
      <c r="J20" s="142"/>
      <c r="K20" s="142"/>
      <c r="L20" s="143"/>
      <c r="M20" s="143"/>
      <c r="N20" s="404"/>
      <c r="O20" s="144"/>
      <c r="P20" s="144"/>
      <c r="Q20" s="144"/>
      <c r="R20" s="144"/>
      <c r="S20" s="393"/>
    </row>
    <row r="21" spans="1:19" s="119" customFormat="1" ht="30" customHeight="1">
      <c r="A21" s="393"/>
      <c r="B21" s="405"/>
      <c r="C21" s="394" t="s">
        <v>134</v>
      </c>
      <c r="D21" s="152"/>
      <c r="E21" s="406"/>
      <c r="F21" s="407"/>
      <c r="G21" s="406"/>
      <c r="H21" s="116" t="s">
        <v>23</v>
      </c>
      <c r="I21" s="116" t="s">
        <v>21</v>
      </c>
      <c r="J21" s="116" t="s">
        <v>517</v>
      </c>
      <c r="K21" s="116" t="s">
        <v>47</v>
      </c>
      <c r="L21" s="113">
        <v>211</v>
      </c>
      <c r="M21" s="113">
        <v>251814.41</v>
      </c>
      <c r="N21" s="395">
        <v>251814.41</v>
      </c>
      <c r="O21" s="155">
        <v>263800</v>
      </c>
      <c r="P21" s="155">
        <v>263800</v>
      </c>
      <c r="Q21" s="155">
        <v>263800</v>
      </c>
      <c r="R21" s="155">
        <v>263800</v>
      </c>
      <c r="S21" s="113">
        <v>1</v>
      </c>
    </row>
    <row r="22" spans="1:19" s="119" customFormat="1" ht="30" customHeight="1">
      <c r="A22" s="393"/>
      <c r="B22" s="405"/>
      <c r="C22" s="397" t="s">
        <v>167</v>
      </c>
      <c r="D22" s="152"/>
      <c r="E22" s="406"/>
      <c r="F22" s="407"/>
      <c r="G22" s="406"/>
      <c r="H22" s="116" t="s">
        <v>23</v>
      </c>
      <c r="I22" s="116" t="s">
        <v>21</v>
      </c>
      <c r="J22" s="116" t="s">
        <v>517</v>
      </c>
      <c r="K22" s="116" t="s">
        <v>67</v>
      </c>
      <c r="L22" s="113">
        <v>213</v>
      </c>
      <c r="M22" s="113">
        <v>74888.289999999994</v>
      </c>
      <c r="N22" s="395">
        <v>74888.289999999994</v>
      </c>
      <c r="O22" s="155">
        <v>79600</v>
      </c>
      <c r="P22" s="155">
        <v>79600</v>
      </c>
      <c r="Q22" s="155">
        <v>79600</v>
      </c>
      <c r="R22" s="155">
        <v>79600</v>
      </c>
      <c r="S22" s="113">
        <v>1</v>
      </c>
    </row>
    <row r="23" spans="1:19" s="119" customFormat="1" ht="30" customHeight="1">
      <c r="A23" s="393"/>
      <c r="B23" s="405"/>
      <c r="C23" s="394" t="s">
        <v>118</v>
      </c>
      <c r="D23" s="152"/>
      <c r="E23" s="406"/>
      <c r="F23" s="407"/>
      <c r="G23" s="406"/>
      <c r="H23" s="116" t="s">
        <v>23</v>
      </c>
      <c r="I23" s="116" t="s">
        <v>21</v>
      </c>
      <c r="J23" s="116" t="s">
        <v>517</v>
      </c>
      <c r="K23" s="116" t="s">
        <v>111</v>
      </c>
      <c r="L23" s="113">
        <v>310</v>
      </c>
      <c r="M23" s="113">
        <v>28148.47</v>
      </c>
      <c r="N23" s="395">
        <v>28148.47</v>
      </c>
      <c r="O23" s="155">
        <v>38000</v>
      </c>
      <c r="P23" s="155">
        <v>38000</v>
      </c>
      <c r="Q23" s="155">
        <v>38000</v>
      </c>
      <c r="R23" s="155">
        <v>38000</v>
      </c>
      <c r="S23" s="113">
        <v>1</v>
      </c>
    </row>
    <row r="24" spans="1:19" s="119" customFormat="1" ht="30" customHeight="1">
      <c r="A24" s="393"/>
      <c r="B24" s="405"/>
      <c r="C24" s="408" t="s">
        <v>523</v>
      </c>
      <c r="D24" s="152"/>
      <c r="E24" s="406"/>
      <c r="F24" s="407"/>
      <c r="G24" s="406"/>
      <c r="H24" s="116" t="s">
        <v>23</v>
      </c>
      <c r="I24" s="116" t="s">
        <v>21</v>
      </c>
      <c r="J24" s="116" t="s">
        <v>517</v>
      </c>
      <c r="K24" s="116" t="s">
        <v>111</v>
      </c>
      <c r="L24" s="113">
        <v>221</v>
      </c>
      <c r="M24" s="113">
        <v>16725.8</v>
      </c>
      <c r="N24" s="395">
        <v>16725.8</v>
      </c>
      <c r="O24" s="155">
        <v>31000</v>
      </c>
      <c r="P24" s="155">
        <v>31000</v>
      </c>
      <c r="Q24" s="155">
        <v>31000</v>
      </c>
      <c r="R24" s="155">
        <v>31000</v>
      </c>
      <c r="S24" s="113">
        <v>1</v>
      </c>
    </row>
    <row r="25" spans="1:19" s="119" customFormat="1" ht="30" customHeight="1">
      <c r="A25" s="393"/>
      <c r="B25" s="405"/>
      <c r="C25" s="408" t="s">
        <v>524</v>
      </c>
      <c r="D25" s="152"/>
      <c r="E25" s="406"/>
      <c r="F25" s="407"/>
      <c r="G25" s="406"/>
      <c r="H25" s="116" t="s">
        <v>23</v>
      </c>
      <c r="I25" s="116" t="s">
        <v>21</v>
      </c>
      <c r="J25" s="116" t="s">
        <v>517</v>
      </c>
      <c r="K25" s="116" t="s">
        <v>111</v>
      </c>
      <c r="L25" s="113">
        <v>223</v>
      </c>
      <c r="M25" s="113">
        <v>0</v>
      </c>
      <c r="N25" s="395">
        <v>0</v>
      </c>
      <c r="O25" s="155">
        <v>0</v>
      </c>
      <c r="P25" s="155">
        <v>0</v>
      </c>
      <c r="Q25" s="155">
        <v>0</v>
      </c>
      <c r="R25" s="155">
        <v>0</v>
      </c>
      <c r="S25" s="113">
        <v>1</v>
      </c>
    </row>
    <row r="26" spans="1:19" s="119" customFormat="1" ht="30" customHeight="1">
      <c r="A26" s="393"/>
      <c r="B26" s="405"/>
      <c r="C26" s="394" t="s">
        <v>525</v>
      </c>
      <c r="D26" s="152"/>
      <c r="E26" s="406"/>
      <c r="F26" s="407"/>
      <c r="G26" s="406"/>
      <c r="H26" s="116" t="s">
        <v>23</v>
      </c>
      <c r="I26" s="116" t="s">
        <v>21</v>
      </c>
      <c r="J26" s="116" t="s">
        <v>517</v>
      </c>
      <c r="K26" s="116" t="s">
        <v>111</v>
      </c>
      <c r="L26" s="113">
        <v>225</v>
      </c>
      <c r="M26" s="113">
        <v>1350</v>
      </c>
      <c r="N26" s="395">
        <v>1350</v>
      </c>
      <c r="O26" s="155">
        <v>4000</v>
      </c>
      <c r="P26" s="155">
        <v>4000</v>
      </c>
      <c r="Q26" s="155">
        <v>4000</v>
      </c>
      <c r="R26" s="155">
        <v>4000</v>
      </c>
      <c r="S26" s="113">
        <v>1</v>
      </c>
    </row>
    <row r="27" spans="1:19" s="119" customFormat="1" ht="30" customHeight="1">
      <c r="A27" s="393"/>
      <c r="B27" s="405"/>
      <c r="C27" s="408" t="s">
        <v>190</v>
      </c>
      <c r="D27" s="152"/>
      <c r="E27" s="406"/>
      <c r="F27" s="407"/>
      <c r="G27" s="406"/>
      <c r="H27" s="116" t="s">
        <v>23</v>
      </c>
      <c r="I27" s="116" t="s">
        <v>21</v>
      </c>
      <c r="J27" s="116" t="s">
        <v>517</v>
      </c>
      <c r="K27" s="116" t="s">
        <v>111</v>
      </c>
      <c r="L27" s="113">
        <v>226</v>
      </c>
      <c r="M27" s="113">
        <v>11773.28</v>
      </c>
      <c r="N27" s="395">
        <v>11773.28</v>
      </c>
      <c r="O27" s="155">
        <v>7000</v>
      </c>
      <c r="P27" s="155">
        <v>7000</v>
      </c>
      <c r="Q27" s="155">
        <v>7000</v>
      </c>
      <c r="R27" s="155">
        <v>7000</v>
      </c>
      <c r="S27" s="113">
        <v>1</v>
      </c>
    </row>
    <row r="28" spans="1:19" s="119" customFormat="1" ht="30" customHeight="1">
      <c r="A28" s="393"/>
      <c r="B28" s="405"/>
      <c r="C28" s="394" t="s">
        <v>115</v>
      </c>
      <c r="D28" s="152"/>
      <c r="E28" s="406"/>
      <c r="F28" s="407"/>
      <c r="G28" s="406"/>
      <c r="H28" s="116" t="s">
        <v>23</v>
      </c>
      <c r="I28" s="116" t="s">
        <v>21</v>
      </c>
      <c r="J28" s="116" t="s">
        <v>517</v>
      </c>
      <c r="K28" s="116" t="s">
        <v>111</v>
      </c>
      <c r="L28" s="113">
        <v>340</v>
      </c>
      <c r="M28" s="113">
        <v>23499.75</v>
      </c>
      <c r="N28" s="395">
        <v>23499.75</v>
      </c>
      <c r="O28" s="155">
        <v>13000</v>
      </c>
      <c r="P28" s="155">
        <v>13000</v>
      </c>
      <c r="Q28" s="155">
        <v>13000</v>
      </c>
      <c r="R28" s="155">
        <v>13000</v>
      </c>
      <c r="S28" s="113">
        <v>1</v>
      </c>
    </row>
    <row r="29" spans="1:19" s="119" customFormat="1" ht="30" customHeight="1">
      <c r="A29" s="393"/>
      <c r="B29" s="405"/>
      <c r="C29" s="408" t="s">
        <v>113</v>
      </c>
      <c r="D29" s="152"/>
      <c r="E29" s="406"/>
      <c r="F29" s="407"/>
      <c r="G29" s="406"/>
      <c r="H29" s="116" t="s">
        <v>23</v>
      </c>
      <c r="I29" s="116" t="s">
        <v>21</v>
      </c>
      <c r="J29" s="116" t="s">
        <v>517</v>
      </c>
      <c r="K29" s="116" t="s">
        <v>111</v>
      </c>
      <c r="L29" s="113">
        <v>290</v>
      </c>
      <c r="M29" s="113">
        <v>0</v>
      </c>
      <c r="N29" s="395">
        <v>0</v>
      </c>
      <c r="O29" s="155"/>
      <c r="P29" s="155"/>
      <c r="Q29" s="155"/>
      <c r="R29" s="155"/>
      <c r="S29" s="113"/>
    </row>
    <row r="30" spans="1:19" s="119" customFormat="1" ht="30" customHeight="1">
      <c r="A30" s="396"/>
      <c r="B30" s="409"/>
      <c r="C30" s="408" t="s">
        <v>113</v>
      </c>
      <c r="D30" s="410"/>
      <c r="E30" s="411"/>
      <c r="F30" s="412"/>
      <c r="G30" s="411"/>
      <c r="H30" s="116" t="s">
        <v>23</v>
      </c>
      <c r="I30" s="116" t="s">
        <v>21</v>
      </c>
      <c r="J30" s="116" t="s">
        <v>517</v>
      </c>
      <c r="K30" s="116" t="s">
        <v>476</v>
      </c>
      <c r="L30" s="113">
        <v>290</v>
      </c>
      <c r="M30" s="113">
        <v>0</v>
      </c>
      <c r="N30" s="395">
        <v>0</v>
      </c>
      <c r="O30" s="155">
        <v>0</v>
      </c>
      <c r="P30" s="155">
        <v>0</v>
      </c>
      <c r="Q30" s="155">
        <v>0</v>
      </c>
      <c r="R30" s="155">
        <v>0</v>
      </c>
      <c r="S30" s="113">
        <v>1</v>
      </c>
    </row>
    <row r="31" spans="1:19" s="119" customFormat="1" ht="30" customHeight="1">
      <c r="A31" s="113">
        <v>703</v>
      </c>
      <c r="B31" s="167" t="s">
        <v>526</v>
      </c>
      <c r="C31" s="403" t="s">
        <v>527</v>
      </c>
      <c r="D31" s="154" t="s">
        <v>528</v>
      </c>
      <c r="E31" s="147" t="s">
        <v>516</v>
      </c>
      <c r="F31" s="148">
        <v>39448</v>
      </c>
      <c r="G31" s="161" t="s">
        <v>42</v>
      </c>
      <c r="H31" s="116" t="s">
        <v>23</v>
      </c>
      <c r="I31" s="116" t="s">
        <v>21</v>
      </c>
      <c r="J31" s="116" t="s">
        <v>529</v>
      </c>
      <c r="K31" s="116" t="s">
        <v>32</v>
      </c>
      <c r="L31" s="116" t="s">
        <v>32</v>
      </c>
      <c r="M31" s="402">
        <f>SUM(M34:M41)</f>
        <v>396300</v>
      </c>
      <c r="N31" s="402">
        <f>SUM(N34:N41)</f>
        <v>396300</v>
      </c>
      <c r="O31" s="117">
        <v>412300</v>
      </c>
      <c r="P31" s="117">
        <f>SUM(P34:P41)</f>
        <v>412300</v>
      </c>
      <c r="Q31" s="117">
        <f>SUM(Q34:Q41)</f>
        <v>412300</v>
      </c>
      <c r="R31" s="117">
        <f>SUM(R34:R41)</f>
        <v>412300</v>
      </c>
      <c r="S31" s="113">
        <v>1</v>
      </c>
    </row>
    <row r="32" spans="1:19" s="119" customFormat="1" ht="30" customHeight="1">
      <c r="A32" s="413"/>
      <c r="B32" s="158"/>
      <c r="C32" s="393"/>
      <c r="D32" s="154" t="s">
        <v>530</v>
      </c>
      <c r="E32" s="147" t="s">
        <v>20</v>
      </c>
      <c r="F32" s="153">
        <v>39083</v>
      </c>
      <c r="G32" s="157" t="s">
        <v>42</v>
      </c>
      <c r="H32" s="414"/>
      <c r="I32" s="414"/>
      <c r="J32" s="414"/>
      <c r="K32" s="414"/>
      <c r="L32" s="158"/>
      <c r="M32" s="158"/>
      <c r="N32" s="415"/>
      <c r="O32" s="416"/>
      <c r="P32" s="416"/>
      <c r="Q32" s="416"/>
      <c r="R32" s="416"/>
      <c r="S32" s="158"/>
    </row>
    <row r="33" spans="1:19" s="119" customFormat="1" ht="30" customHeight="1">
      <c r="A33" s="413"/>
      <c r="B33" s="158"/>
      <c r="C33" s="393"/>
      <c r="D33" s="154" t="s">
        <v>520</v>
      </c>
      <c r="E33" s="147" t="s">
        <v>521</v>
      </c>
      <c r="F33" s="153">
        <v>43101</v>
      </c>
      <c r="G33" s="157" t="s">
        <v>522</v>
      </c>
      <c r="H33" s="414"/>
      <c r="I33" s="414"/>
      <c r="J33" s="414"/>
      <c r="K33" s="414"/>
      <c r="L33" s="158"/>
      <c r="M33" s="158"/>
      <c r="N33" s="415"/>
      <c r="O33" s="416"/>
      <c r="P33" s="416"/>
      <c r="Q33" s="416"/>
      <c r="R33" s="416"/>
      <c r="S33" s="158"/>
    </row>
    <row r="34" spans="1:19" s="119" customFormat="1" ht="30" customHeight="1">
      <c r="A34" s="417"/>
      <c r="B34" s="418"/>
      <c r="C34" s="394" t="s">
        <v>134</v>
      </c>
      <c r="D34" s="419"/>
      <c r="E34" s="406"/>
      <c r="F34" s="407"/>
      <c r="G34" s="406"/>
      <c r="H34" s="125" t="s">
        <v>23</v>
      </c>
      <c r="I34" s="125" t="s">
        <v>21</v>
      </c>
      <c r="J34" s="116" t="s">
        <v>529</v>
      </c>
      <c r="K34" s="125" t="s">
        <v>47</v>
      </c>
      <c r="L34" s="126">
        <v>211</v>
      </c>
      <c r="M34" s="126">
        <v>253163.73</v>
      </c>
      <c r="N34" s="420">
        <v>253163.73</v>
      </c>
      <c r="O34" s="127">
        <v>271000</v>
      </c>
      <c r="P34" s="127">
        <v>271000</v>
      </c>
      <c r="Q34" s="127">
        <v>271000</v>
      </c>
      <c r="R34" s="127">
        <v>271000</v>
      </c>
      <c r="S34" s="126">
        <v>1</v>
      </c>
    </row>
    <row r="35" spans="1:19" s="119" customFormat="1" ht="30" customHeight="1">
      <c r="A35" s="417"/>
      <c r="B35" s="418"/>
      <c r="C35" s="397" t="s">
        <v>167</v>
      </c>
      <c r="D35" s="419"/>
      <c r="E35" s="406"/>
      <c r="F35" s="407"/>
      <c r="G35" s="406"/>
      <c r="H35" s="125" t="s">
        <v>23</v>
      </c>
      <c r="I35" s="125" t="s">
        <v>21</v>
      </c>
      <c r="J35" s="125" t="s">
        <v>529</v>
      </c>
      <c r="K35" s="125" t="s">
        <v>67</v>
      </c>
      <c r="L35" s="126">
        <v>213</v>
      </c>
      <c r="M35" s="126">
        <v>73641.740000000005</v>
      </c>
      <c r="N35" s="420">
        <v>73641.740000000005</v>
      </c>
      <c r="O35" s="127">
        <v>81800</v>
      </c>
      <c r="P35" s="127">
        <v>81800</v>
      </c>
      <c r="Q35" s="127">
        <v>81800</v>
      </c>
      <c r="R35" s="127">
        <v>81800</v>
      </c>
      <c r="S35" s="126">
        <v>1</v>
      </c>
    </row>
    <row r="36" spans="1:19" s="119" customFormat="1" ht="30" customHeight="1">
      <c r="A36" s="417"/>
      <c r="B36" s="418"/>
      <c r="C36" s="408" t="s">
        <v>523</v>
      </c>
      <c r="D36" s="419"/>
      <c r="E36" s="406"/>
      <c r="F36" s="407"/>
      <c r="G36" s="406"/>
      <c r="H36" s="125" t="s">
        <v>23</v>
      </c>
      <c r="I36" s="125" t="s">
        <v>21</v>
      </c>
      <c r="J36" s="116" t="s">
        <v>529</v>
      </c>
      <c r="K36" s="125" t="s">
        <v>111</v>
      </c>
      <c r="L36" s="126">
        <v>221</v>
      </c>
      <c r="M36" s="126">
        <v>29525.8</v>
      </c>
      <c r="N36" s="420">
        <v>29525.8</v>
      </c>
      <c r="O36" s="127">
        <v>34200</v>
      </c>
      <c r="P36" s="127">
        <v>34200</v>
      </c>
      <c r="Q36" s="127">
        <v>34200</v>
      </c>
      <c r="R36" s="127">
        <v>34200</v>
      </c>
      <c r="S36" s="126">
        <v>1</v>
      </c>
    </row>
    <row r="37" spans="1:19" s="119" customFormat="1" ht="30" customHeight="1">
      <c r="A37" s="417"/>
      <c r="B37" s="418"/>
      <c r="C37" s="408" t="s">
        <v>524</v>
      </c>
      <c r="D37" s="419"/>
      <c r="E37" s="406"/>
      <c r="F37" s="407"/>
      <c r="G37" s="406"/>
      <c r="H37" s="125" t="s">
        <v>23</v>
      </c>
      <c r="I37" s="125" t="s">
        <v>21</v>
      </c>
      <c r="J37" s="116" t="s">
        <v>529</v>
      </c>
      <c r="K37" s="125" t="s">
        <v>111</v>
      </c>
      <c r="L37" s="126">
        <v>223</v>
      </c>
      <c r="M37" s="126">
        <v>8200</v>
      </c>
      <c r="N37" s="420">
        <v>8200</v>
      </c>
      <c r="O37" s="127">
        <v>18100</v>
      </c>
      <c r="P37" s="127">
        <v>18100</v>
      </c>
      <c r="Q37" s="127">
        <v>18100</v>
      </c>
      <c r="R37" s="127">
        <v>18100</v>
      </c>
      <c r="S37" s="126">
        <v>1</v>
      </c>
    </row>
    <row r="38" spans="1:19" s="119" customFormat="1" ht="30" customHeight="1">
      <c r="A38" s="417"/>
      <c r="B38" s="418"/>
      <c r="C38" s="408" t="s">
        <v>531</v>
      </c>
      <c r="D38" s="419"/>
      <c r="E38" s="406"/>
      <c r="F38" s="407"/>
      <c r="G38" s="406"/>
      <c r="H38" s="125" t="s">
        <v>23</v>
      </c>
      <c r="I38" s="125" t="s">
        <v>21</v>
      </c>
      <c r="J38" s="116" t="s">
        <v>529</v>
      </c>
      <c r="K38" s="125" t="s">
        <v>111</v>
      </c>
      <c r="L38" s="126">
        <v>225</v>
      </c>
      <c r="M38" s="126">
        <v>3240</v>
      </c>
      <c r="N38" s="420">
        <v>3240</v>
      </c>
      <c r="O38" s="127">
        <v>3000</v>
      </c>
      <c r="P38" s="127">
        <v>3000</v>
      </c>
      <c r="Q38" s="127">
        <v>3000</v>
      </c>
      <c r="R38" s="127">
        <v>3000</v>
      </c>
      <c r="S38" s="126">
        <v>1</v>
      </c>
    </row>
    <row r="39" spans="1:19" s="119" customFormat="1" ht="30" customHeight="1">
      <c r="A39" s="417"/>
      <c r="B39" s="418"/>
      <c r="C39" s="394" t="s">
        <v>532</v>
      </c>
      <c r="D39" s="419"/>
      <c r="E39" s="406"/>
      <c r="F39" s="407"/>
      <c r="G39" s="406"/>
      <c r="H39" s="125" t="s">
        <v>23</v>
      </c>
      <c r="I39" s="125" t="s">
        <v>21</v>
      </c>
      <c r="J39" s="125" t="s">
        <v>529</v>
      </c>
      <c r="K39" s="125" t="s">
        <v>111</v>
      </c>
      <c r="L39" s="126">
        <v>226</v>
      </c>
      <c r="M39" s="126">
        <v>0</v>
      </c>
      <c r="N39" s="420">
        <v>0</v>
      </c>
      <c r="O39" s="127">
        <v>0</v>
      </c>
      <c r="P39" s="127">
        <v>0</v>
      </c>
      <c r="Q39" s="127">
        <v>0</v>
      </c>
      <c r="R39" s="127">
        <v>0</v>
      </c>
      <c r="S39" s="126">
        <v>1</v>
      </c>
    </row>
    <row r="40" spans="1:19" s="119" customFormat="1" ht="30" customHeight="1">
      <c r="A40" s="417"/>
      <c r="B40" s="418"/>
      <c r="C40" s="394" t="s">
        <v>118</v>
      </c>
      <c r="D40" s="419"/>
      <c r="E40" s="406"/>
      <c r="F40" s="407"/>
      <c r="G40" s="406"/>
      <c r="H40" s="145" t="s">
        <v>23</v>
      </c>
      <c r="I40" s="145" t="s">
        <v>21</v>
      </c>
      <c r="J40" s="125" t="s">
        <v>529</v>
      </c>
      <c r="K40" s="145" t="s">
        <v>111</v>
      </c>
      <c r="L40" s="168">
        <v>340</v>
      </c>
      <c r="M40" s="126">
        <v>27978.73</v>
      </c>
      <c r="N40" s="420">
        <v>27978.73</v>
      </c>
      <c r="O40" s="127">
        <v>4200</v>
      </c>
      <c r="P40" s="127">
        <v>4200</v>
      </c>
      <c r="Q40" s="127">
        <v>4200</v>
      </c>
      <c r="R40" s="127">
        <v>4200</v>
      </c>
      <c r="S40" s="126">
        <v>1</v>
      </c>
    </row>
    <row r="41" spans="1:19" s="119" customFormat="1" ht="30" customHeight="1">
      <c r="A41" s="421"/>
      <c r="B41" s="422"/>
      <c r="C41" s="394" t="s">
        <v>115</v>
      </c>
      <c r="D41" s="423"/>
      <c r="E41" s="411"/>
      <c r="F41" s="412"/>
      <c r="G41" s="411"/>
      <c r="H41" s="145" t="s">
        <v>23</v>
      </c>
      <c r="I41" s="145" t="s">
        <v>21</v>
      </c>
      <c r="J41" s="125" t="s">
        <v>529</v>
      </c>
      <c r="K41" s="145" t="s">
        <v>111</v>
      </c>
      <c r="L41" s="168">
        <v>310</v>
      </c>
      <c r="M41" s="168">
        <v>550</v>
      </c>
      <c r="N41" s="424">
        <v>550</v>
      </c>
      <c r="O41" s="425">
        <v>0</v>
      </c>
      <c r="P41" s="425">
        <v>0</v>
      </c>
      <c r="Q41" s="425">
        <v>0</v>
      </c>
      <c r="R41" s="425">
        <v>0</v>
      </c>
      <c r="S41" s="168">
        <v>1</v>
      </c>
    </row>
    <row r="42" spans="1:19" s="119" customFormat="1" ht="30" customHeight="1">
      <c r="A42" s="113">
        <v>703</v>
      </c>
      <c r="B42" s="167" t="s">
        <v>533</v>
      </c>
      <c r="C42" s="391" t="s">
        <v>534</v>
      </c>
      <c r="D42" s="149" t="s">
        <v>535</v>
      </c>
      <c r="E42" s="147" t="s">
        <v>20</v>
      </c>
      <c r="F42" s="148">
        <v>40651</v>
      </c>
      <c r="G42" s="161" t="s">
        <v>42</v>
      </c>
      <c r="H42" s="116" t="s">
        <v>23</v>
      </c>
      <c r="I42" s="116" t="s">
        <v>21</v>
      </c>
      <c r="J42" s="116" t="s">
        <v>61</v>
      </c>
      <c r="K42" s="116" t="s">
        <v>32</v>
      </c>
      <c r="L42" s="116" t="s">
        <v>32</v>
      </c>
      <c r="M42" s="402">
        <f t="shared" ref="M42:R42" si="2">SUM(M44:M45)</f>
        <v>10754500</v>
      </c>
      <c r="N42" s="402">
        <f t="shared" si="2"/>
        <v>10733247.300000001</v>
      </c>
      <c r="O42" s="118">
        <f t="shared" si="2"/>
        <v>11611300</v>
      </c>
      <c r="P42" s="118">
        <f t="shared" si="2"/>
        <v>11611300</v>
      </c>
      <c r="Q42" s="118">
        <f t="shared" si="2"/>
        <v>11611300</v>
      </c>
      <c r="R42" s="118">
        <f t="shared" si="2"/>
        <v>11611300</v>
      </c>
      <c r="S42" s="113">
        <v>1</v>
      </c>
    </row>
    <row r="43" spans="1:19" s="119" customFormat="1" ht="30" customHeight="1">
      <c r="A43" s="413"/>
      <c r="B43" s="147"/>
      <c r="C43" s="401"/>
      <c r="D43" s="154" t="s">
        <v>536</v>
      </c>
      <c r="E43" s="147" t="s">
        <v>521</v>
      </c>
      <c r="F43" s="153">
        <v>39448</v>
      </c>
      <c r="G43" s="157" t="s">
        <v>42</v>
      </c>
      <c r="H43" s="414"/>
      <c r="I43" s="414"/>
      <c r="J43" s="414"/>
      <c r="K43" s="414"/>
      <c r="L43" s="158"/>
      <c r="M43" s="158"/>
      <c r="N43" s="415"/>
      <c r="O43" s="231"/>
      <c r="P43" s="231"/>
      <c r="Q43" s="231"/>
      <c r="R43" s="231"/>
      <c r="S43" s="158"/>
    </row>
    <row r="44" spans="1:19" s="119" customFormat="1" ht="30" customHeight="1">
      <c r="A44" s="426"/>
      <c r="B44" s="124"/>
      <c r="C44" s="394" t="s">
        <v>134</v>
      </c>
      <c r="D44" s="427"/>
      <c r="E44" s="158"/>
      <c r="F44" s="158"/>
      <c r="G44" s="158"/>
      <c r="H44" s="125" t="s">
        <v>23</v>
      </c>
      <c r="I44" s="125" t="s">
        <v>21</v>
      </c>
      <c r="J44" s="116" t="s">
        <v>61</v>
      </c>
      <c r="K44" s="125" t="s">
        <v>47</v>
      </c>
      <c r="L44" s="126">
        <v>211</v>
      </c>
      <c r="M44" s="126">
        <v>8280600</v>
      </c>
      <c r="N44" s="420">
        <v>8267247.2999999998</v>
      </c>
      <c r="O44" s="126">
        <v>8918100</v>
      </c>
      <c r="P44" s="126">
        <v>8918100</v>
      </c>
      <c r="Q44" s="126">
        <v>8918100</v>
      </c>
      <c r="R44" s="126">
        <v>8918100</v>
      </c>
      <c r="S44" s="126">
        <v>1</v>
      </c>
    </row>
    <row r="45" spans="1:19" s="119" customFormat="1" ht="30" customHeight="1">
      <c r="A45" s="426"/>
      <c r="B45" s="124"/>
      <c r="C45" s="397" t="s">
        <v>167</v>
      </c>
      <c r="D45" s="427"/>
      <c r="E45" s="158"/>
      <c r="F45" s="158"/>
      <c r="G45" s="158"/>
      <c r="H45" s="125" t="s">
        <v>23</v>
      </c>
      <c r="I45" s="125" t="s">
        <v>21</v>
      </c>
      <c r="J45" s="125" t="s">
        <v>61</v>
      </c>
      <c r="K45" s="125" t="s">
        <v>67</v>
      </c>
      <c r="L45" s="126">
        <v>213</v>
      </c>
      <c r="M45" s="126">
        <v>2473900</v>
      </c>
      <c r="N45" s="420">
        <v>2466000</v>
      </c>
      <c r="O45" s="126">
        <v>2693200</v>
      </c>
      <c r="P45" s="126">
        <v>2693200</v>
      </c>
      <c r="Q45" s="126">
        <v>2693200</v>
      </c>
      <c r="R45" s="126">
        <v>2693200</v>
      </c>
      <c r="S45" s="126">
        <v>1</v>
      </c>
    </row>
    <row r="46" spans="1:19" s="119" customFormat="1" ht="30" customHeight="1">
      <c r="A46" s="133">
        <v>703</v>
      </c>
      <c r="B46" s="167" t="s">
        <v>537</v>
      </c>
      <c r="C46" s="394" t="s">
        <v>510</v>
      </c>
      <c r="D46" s="146" t="s">
        <v>535</v>
      </c>
      <c r="E46" s="167" t="s">
        <v>538</v>
      </c>
      <c r="F46" s="428">
        <v>40651</v>
      </c>
      <c r="G46" s="429" t="s">
        <v>42</v>
      </c>
      <c r="H46" s="116" t="s">
        <v>23</v>
      </c>
      <c r="I46" s="116" t="s">
        <v>21</v>
      </c>
      <c r="J46" s="116" t="s">
        <v>513</v>
      </c>
      <c r="K46" s="116" t="s">
        <v>32</v>
      </c>
      <c r="L46" s="116" t="s">
        <v>32</v>
      </c>
      <c r="M46" s="118">
        <f t="shared" ref="M46:R46" si="3">SUM(M47:M52)</f>
        <v>108200</v>
      </c>
      <c r="N46" s="118">
        <f t="shared" si="3"/>
        <v>104264.42</v>
      </c>
      <c r="O46" s="118">
        <f t="shared" si="3"/>
        <v>9000</v>
      </c>
      <c r="P46" s="118">
        <f t="shared" si="3"/>
        <v>9000</v>
      </c>
      <c r="Q46" s="118">
        <f t="shared" si="3"/>
        <v>9000</v>
      </c>
      <c r="R46" s="118">
        <f t="shared" si="3"/>
        <v>9000</v>
      </c>
      <c r="S46" s="118"/>
    </row>
    <row r="47" spans="1:19" s="119" customFormat="1" ht="30" customHeight="1">
      <c r="A47" s="151"/>
      <c r="B47" s="124"/>
      <c r="C47" s="397" t="s">
        <v>523</v>
      </c>
      <c r="D47" s="152"/>
      <c r="E47" s="418"/>
      <c r="F47" s="407"/>
      <c r="G47" s="430"/>
      <c r="H47" s="125" t="s">
        <v>23</v>
      </c>
      <c r="I47" s="125" t="s">
        <v>21</v>
      </c>
      <c r="J47" s="116" t="s">
        <v>513</v>
      </c>
      <c r="K47" s="125" t="s">
        <v>111</v>
      </c>
      <c r="L47" s="126">
        <v>221</v>
      </c>
      <c r="M47" s="126">
        <v>10000</v>
      </c>
      <c r="N47" s="420">
        <v>6664.11</v>
      </c>
      <c r="O47" s="126">
        <v>8000</v>
      </c>
      <c r="P47" s="126">
        <v>8000</v>
      </c>
      <c r="Q47" s="126">
        <v>8000</v>
      </c>
      <c r="R47" s="126">
        <v>8000</v>
      </c>
      <c r="S47" s="126">
        <v>1</v>
      </c>
    </row>
    <row r="48" spans="1:19" s="119" customFormat="1" ht="30" customHeight="1">
      <c r="A48" s="151"/>
      <c r="B48" s="124"/>
      <c r="C48" s="397" t="s">
        <v>190</v>
      </c>
      <c r="D48" s="152"/>
      <c r="E48" s="418"/>
      <c r="F48" s="407"/>
      <c r="G48" s="430"/>
      <c r="H48" s="125" t="s">
        <v>23</v>
      </c>
      <c r="I48" s="125" t="s">
        <v>21</v>
      </c>
      <c r="J48" s="116" t="s">
        <v>513</v>
      </c>
      <c r="K48" s="125" t="s">
        <v>111</v>
      </c>
      <c r="L48" s="126">
        <v>226</v>
      </c>
      <c r="M48" s="126">
        <v>97200</v>
      </c>
      <c r="N48" s="420">
        <v>97200</v>
      </c>
      <c r="O48" s="126">
        <v>0</v>
      </c>
      <c r="P48" s="126">
        <v>0</v>
      </c>
      <c r="Q48" s="126">
        <v>0</v>
      </c>
      <c r="R48" s="126">
        <v>0</v>
      </c>
      <c r="S48" s="126">
        <v>1</v>
      </c>
    </row>
    <row r="49" spans="1:19" s="119" customFormat="1" ht="30" customHeight="1">
      <c r="A49" s="151"/>
      <c r="B49" s="124"/>
      <c r="C49" s="397" t="s">
        <v>105</v>
      </c>
      <c r="D49" s="152"/>
      <c r="E49" s="418"/>
      <c r="F49" s="407"/>
      <c r="G49" s="430"/>
      <c r="H49" s="125" t="s">
        <v>23</v>
      </c>
      <c r="I49" s="125" t="s">
        <v>21</v>
      </c>
      <c r="J49" s="116" t="s">
        <v>513</v>
      </c>
      <c r="K49" s="125" t="s">
        <v>111</v>
      </c>
      <c r="L49" s="126">
        <v>290</v>
      </c>
      <c r="M49" s="126">
        <v>0</v>
      </c>
      <c r="N49" s="420">
        <v>0</v>
      </c>
      <c r="O49" s="126">
        <v>0</v>
      </c>
      <c r="P49" s="126">
        <v>0</v>
      </c>
      <c r="Q49" s="126">
        <v>0</v>
      </c>
      <c r="R49" s="126">
        <v>0</v>
      </c>
      <c r="S49" s="126">
        <v>1</v>
      </c>
    </row>
    <row r="50" spans="1:19" s="119" customFormat="1" ht="30" customHeight="1">
      <c r="A50" s="151"/>
      <c r="B50" s="124"/>
      <c r="C50" s="397" t="s">
        <v>105</v>
      </c>
      <c r="D50" s="152"/>
      <c r="E50" s="418"/>
      <c r="F50" s="407"/>
      <c r="G50" s="430"/>
      <c r="H50" s="125" t="s">
        <v>23</v>
      </c>
      <c r="I50" s="125" t="s">
        <v>21</v>
      </c>
      <c r="J50" s="116" t="s">
        <v>513</v>
      </c>
      <c r="K50" s="125" t="s">
        <v>476</v>
      </c>
      <c r="L50" s="126">
        <v>290</v>
      </c>
      <c r="M50" s="126">
        <v>0</v>
      </c>
      <c r="N50" s="420">
        <v>0</v>
      </c>
      <c r="O50" s="126">
        <v>0</v>
      </c>
      <c r="P50" s="126">
        <v>0</v>
      </c>
      <c r="Q50" s="126">
        <v>0</v>
      </c>
      <c r="R50" s="126">
        <v>0</v>
      </c>
      <c r="S50" s="126">
        <v>1</v>
      </c>
    </row>
    <row r="51" spans="1:19" s="119" customFormat="1" ht="30" customHeight="1">
      <c r="A51" s="151"/>
      <c r="B51" s="147"/>
      <c r="C51" s="397" t="s">
        <v>105</v>
      </c>
      <c r="D51" s="152"/>
      <c r="E51" s="418"/>
      <c r="F51" s="407"/>
      <c r="G51" s="430"/>
      <c r="H51" s="125" t="s">
        <v>23</v>
      </c>
      <c r="I51" s="125" t="s">
        <v>21</v>
      </c>
      <c r="J51" s="116" t="s">
        <v>513</v>
      </c>
      <c r="K51" s="125" t="s">
        <v>539</v>
      </c>
      <c r="L51" s="126">
        <v>290</v>
      </c>
      <c r="M51" s="126">
        <v>0</v>
      </c>
      <c r="N51" s="420">
        <v>0</v>
      </c>
      <c r="O51" s="126">
        <v>0</v>
      </c>
      <c r="P51" s="126">
        <v>0</v>
      </c>
      <c r="Q51" s="126">
        <v>0</v>
      </c>
      <c r="R51" s="126">
        <v>0</v>
      </c>
      <c r="S51" s="126">
        <v>1</v>
      </c>
    </row>
    <row r="52" spans="1:19" s="433" customFormat="1" ht="30" customHeight="1">
      <c r="A52" s="138"/>
      <c r="B52" s="398"/>
      <c r="C52" s="397" t="s">
        <v>105</v>
      </c>
      <c r="D52" s="410"/>
      <c r="E52" s="422"/>
      <c r="F52" s="412"/>
      <c r="G52" s="431"/>
      <c r="H52" s="145" t="s">
        <v>23</v>
      </c>
      <c r="I52" s="145" t="s">
        <v>21</v>
      </c>
      <c r="J52" s="432" t="s">
        <v>513</v>
      </c>
      <c r="K52" s="145" t="s">
        <v>70</v>
      </c>
      <c r="L52" s="168">
        <v>290</v>
      </c>
      <c r="M52" s="168">
        <v>1000</v>
      </c>
      <c r="N52" s="424">
        <v>400.31</v>
      </c>
      <c r="O52" s="168">
        <v>1000</v>
      </c>
      <c r="P52" s="168">
        <v>1000</v>
      </c>
      <c r="Q52" s="168">
        <v>1000</v>
      </c>
      <c r="R52" s="168">
        <v>1000</v>
      </c>
      <c r="S52" s="168">
        <v>1</v>
      </c>
    </row>
    <row r="53" spans="1:19" s="119" customFormat="1" ht="30" customHeight="1">
      <c r="A53" s="143">
        <v>703</v>
      </c>
      <c r="B53" s="147" t="s">
        <v>540</v>
      </c>
      <c r="C53" s="434" t="s">
        <v>541</v>
      </c>
      <c r="D53" s="149" t="s">
        <v>542</v>
      </c>
      <c r="E53" s="143"/>
      <c r="F53" s="153"/>
      <c r="G53" s="157"/>
      <c r="H53" s="142" t="s">
        <v>23</v>
      </c>
      <c r="I53" s="142" t="s">
        <v>21</v>
      </c>
      <c r="J53" s="142" t="s">
        <v>543</v>
      </c>
      <c r="K53" s="142" t="s">
        <v>544</v>
      </c>
      <c r="L53" s="142" t="s">
        <v>32</v>
      </c>
      <c r="M53" s="435" t="s">
        <v>545</v>
      </c>
      <c r="N53" s="435" t="s">
        <v>545</v>
      </c>
      <c r="O53" s="435" t="s">
        <v>546</v>
      </c>
      <c r="P53" s="435" t="s">
        <v>547</v>
      </c>
      <c r="Q53" s="435" t="s">
        <v>547</v>
      </c>
      <c r="R53" s="435" t="s">
        <v>547</v>
      </c>
      <c r="S53" s="142" t="s">
        <v>7</v>
      </c>
    </row>
    <row r="54" spans="1:19" s="119" customFormat="1" ht="30" customHeight="1">
      <c r="A54" s="143"/>
      <c r="B54" s="147"/>
      <c r="C54" s="136"/>
      <c r="D54" s="154" t="s">
        <v>548</v>
      </c>
      <c r="E54" s="143" t="s">
        <v>20</v>
      </c>
      <c r="F54" s="153">
        <v>43101</v>
      </c>
      <c r="G54" s="157" t="s">
        <v>42</v>
      </c>
      <c r="H54" s="142"/>
      <c r="I54" s="142"/>
      <c r="J54" s="142"/>
      <c r="K54" s="142"/>
      <c r="L54" s="142"/>
      <c r="M54" s="435"/>
      <c r="N54" s="435"/>
      <c r="O54" s="435"/>
      <c r="P54" s="435"/>
      <c r="Q54" s="435"/>
      <c r="R54" s="435"/>
      <c r="S54" s="142" t="s">
        <v>7</v>
      </c>
    </row>
    <row r="55" spans="1:19" s="433" customFormat="1" ht="30" customHeight="1">
      <c r="A55" s="162"/>
      <c r="B55" s="398"/>
      <c r="C55" s="397" t="s">
        <v>105</v>
      </c>
      <c r="D55" s="163"/>
      <c r="E55" s="164"/>
      <c r="F55" s="399"/>
      <c r="G55" s="400"/>
      <c r="H55" s="145" t="s">
        <v>23</v>
      </c>
      <c r="I55" s="145" t="s">
        <v>21</v>
      </c>
      <c r="J55" s="432" t="s">
        <v>543</v>
      </c>
      <c r="K55" s="145" t="s">
        <v>111</v>
      </c>
      <c r="L55" s="168">
        <v>290</v>
      </c>
      <c r="M55" s="168">
        <v>0</v>
      </c>
      <c r="N55" s="145">
        <v>0</v>
      </c>
      <c r="O55" s="168">
        <v>56700</v>
      </c>
      <c r="P55" s="168">
        <v>75200</v>
      </c>
      <c r="Q55" s="168">
        <v>75200</v>
      </c>
      <c r="R55" s="168">
        <v>75200</v>
      </c>
      <c r="S55" s="168"/>
    </row>
    <row r="56" spans="1:19" s="119" customFormat="1" ht="30" customHeight="1">
      <c r="A56" s="143">
        <v>703</v>
      </c>
      <c r="B56" s="147" t="s">
        <v>549</v>
      </c>
      <c r="C56" s="391" t="s">
        <v>550</v>
      </c>
      <c r="D56" s="154" t="s">
        <v>535</v>
      </c>
      <c r="E56" s="147" t="s">
        <v>20</v>
      </c>
      <c r="F56" s="153">
        <v>40651</v>
      </c>
      <c r="G56" s="157" t="s">
        <v>42</v>
      </c>
      <c r="H56" s="142" t="s">
        <v>23</v>
      </c>
      <c r="I56" s="142" t="s">
        <v>21</v>
      </c>
      <c r="J56" s="142" t="s">
        <v>551</v>
      </c>
      <c r="K56" s="142" t="s">
        <v>32</v>
      </c>
      <c r="L56" s="142" t="s">
        <v>32</v>
      </c>
      <c r="M56" s="436">
        <f t="shared" ref="M56:R56" si="4">SUM(M58:M60)</f>
        <v>1490800</v>
      </c>
      <c r="N56" s="436">
        <f t="shared" si="4"/>
        <v>1490357.29</v>
      </c>
      <c r="O56" s="437">
        <f t="shared" si="4"/>
        <v>1430400</v>
      </c>
      <c r="P56" s="437">
        <f t="shared" si="4"/>
        <v>1430400</v>
      </c>
      <c r="Q56" s="437">
        <f t="shared" si="4"/>
        <v>1430400</v>
      </c>
      <c r="R56" s="437">
        <f t="shared" si="4"/>
        <v>1430400</v>
      </c>
      <c r="S56" s="143">
        <v>1</v>
      </c>
    </row>
    <row r="57" spans="1:19" s="119" customFormat="1" ht="30" customHeight="1">
      <c r="A57" s="417"/>
      <c r="B57" s="406"/>
      <c r="C57" s="401"/>
      <c r="D57" s="154" t="s">
        <v>552</v>
      </c>
      <c r="E57" s="147" t="s">
        <v>20</v>
      </c>
      <c r="F57" s="153">
        <v>39448</v>
      </c>
      <c r="G57" s="157" t="s">
        <v>42</v>
      </c>
      <c r="H57" s="414"/>
      <c r="I57" s="414"/>
      <c r="J57" s="414"/>
      <c r="K57" s="414"/>
      <c r="L57" s="158"/>
      <c r="M57" s="158"/>
      <c r="N57" s="415"/>
      <c r="O57" s="231"/>
      <c r="P57" s="231"/>
      <c r="Q57" s="231"/>
      <c r="R57" s="231"/>
      <c r="S57" s="158"/>
    </row>
    <row r="58" spans="1:19" s="119" customFormat="1" ht="30" customHeight="1">
      <c r="A58" s="417"/>
      <c r="B58" s="406"/>
      <c r="C58" s="394" t="s">
        <v>134</v>
      </c>
      <c r="D58" s="122"/>
      <c r="E58" s="158"/>
      <c r="F58" s="158"/>
      <c r="G58" s="158"/>
      <c r="H58" s="125" t="s">
        <v>23</v>
      </c>
      <c r="I58" s="125" t="s">
        <v>21</v>
      </c>
      <c r="J58" s="125" t="s">
        <v>551</v>
      </c>
      <c r="K58" s="125" t="s">
        <v>47</v>
      </c>
      <c r="L58" s="126">
        <v>211</v>
      </c>
      <c r="M58" s="126">
        <v>1179200</v>
      </c>
      <c r="N58" s="420">
        <v>1179053.54</v>
      </c>
      <c r="O58" s="126">
        <v>1120900</v>
      </c>
      <c r="P58" s="126">
        <v>1120900</v>
      </c>
      <c r="Q58" s="126">
        <v>1120900</v>
      </c>
      <c r="R58" s="126">
        <v>1120900</v>
      </c>
      <c r="S58" s="126">
        <v>1</v>
      </c>
    </row>
    <row r="59" spans="1:19" s="119" customFormat="1" ht="30" customHeight="1">
      <c r="A59" s="417"/>
      <c r="B59" s="406"/>
      <c r="C59" s="394" t="s">
        <v>105</v>
      </c>
      <c r="D59" s="122"/>
      <c r="E59" s="158"/>
      <c r="F59" s="158"/>
      <c r="G59" s="158"/>
      <c r="H59" s="125" t="s">
        <v>23</v>
      </c>
      <c r="I59" s="125" t="s">
        <v>21</v>
      </c>
      <c r="J59" s="125" t="s">
        <v>551</v>
      </c>
      <c r="K59" s="125" t="s">
        <v>50</v>
      </c>
      <c r="L59" s="126">
        <v>212</v>
      </c>
      <c r="M59" s="126">
        <v>4000</v>
      </c>
      <c r="N59" s="420">
        <v>3914.53</v>
      </c>
      <c r="O59" s="126"/>
      <c r="P59" s="126"/>
      <c r="Q59" s="126"/>
      <c r="R59" s="126"/>
      <c r="S59" s="126"/>
    </row>
    <row r="60" spans="1:19" s="119" customFormat="1" ht="30" customHeight="1">
      <c r="A60" s="417"/>
      <c r="B60" s="406"/>
      <c r="C60" s="397" t="s">
        <v>167</v>
      </c>
      <c r="D60" s="128"/>
      <c r="E60" s="164"/>
      <c r="F60" s="164"/>
      <c r="G60" s="164"/>
      <c r="H60" s="125" t="s">
        <v>23</v>
      </c>
      <c r="I60" s="125" t="s">
        <v>21</v>
      </c>
      <c r="J60" s="125" t="s">
        <v>551</v>
      </c>
      <c r="K60" s="125" t="s">
        <v>67</v>
      </c>
      <c r="L60" s="126">
        <v>213</v>
      </c>
      <c r="M60" s="126">
        <v>307600</v>
      </c>
      <c r="N60" s="420">
        <v>307389.21999999997</v>
      </c>
      <c r="O60" s="126">
        <v>309500</v>
      </c>
      <c r="P60" s="126">
        <v>309500</v>
      </c>
      <c r="Q60" s="126">
        <v>309500</v>
      </c>
      <c r="R60" s="126">
        <v>309500</v>
      </c>
      <c r="S60" s="126">
        <v>1</v>
      </c>
    </row>
    <row r="61" spans="1:19" s="119" customFormat="1" ht="30" customHeight="1">
      <c r="A61" s="133">
        <v>703</v>
      </c>
      <c r="B61" s="438" t="s">
        <v>553</v>
      </c>
      <c r="C61" s="391" t="s">
        <v>554</v>
      </c>
      <c r="D61" s="115" t="s">
        <v>555</v>
      </c>
      <c r="E61" s="438" t="s">
        <v>521</v>
      </c>
      <c r="F61" s="428">
        <v>38807</v>
      </c>
      <c r="G61" s="429" t="s">
        <v>42</v>
      </c>
      <c r="H61" s="116" t="s">
        <v>23</v>
      </c>
      <c r="I61" s="116" t="s">
        <v>556</v>
      </c>
      <c r="J61" s="116" t="s">
        <v>557</v>
      </c>
      <c r="K61" s="116" t="s">
        <v>32</v>
      </c>
      <c r="L61" s="116" t="s">
        <v>32</v>
      </c>
      <c r="M61" s="402">
        <f t="shared" ref="M61:R61" si="5">SUM(M62:M64)</f>
        <v>2400</v>
      </c>
      <c r="N61" s="402">
        <f t="shared" si="5"/>
        <v>517.86</v>
      </c>
      <c r="O61" s="150">
        <f t="shared" si="5"/>
        <v>40800</v>
      </c>
      <c r="P61" s="150">
        <f t="shared" si="5"/>
        <v>2100</v>
      </c>
      <c r="Q61" s="150">
        <f t="shared" si="5"/>
        <v>2100</v>
      </c>
      <c r="R61" s="150">
        <f t="shared" si="5"/>
        <v>2100</v>
      </c>
      <c r="S61" s="113"/>
    </row>
    <row r="62" spans="1:19" s="119" customFormat="1" ht="30" customHeight="1">
      <c r="A62" s="151"/>
      <c r="B62" s="406"/>
      <c r="C62" s="397" t="s">
        <v>523</v>
      </c>
      <c r="D62" s="124"/>
      <c r="E62" s="406"/>
      <c r="F62" s="407"/>
      <c r="G62" s="430"/>
      <c r="H62" s="125" t="s">
        <v>23</v>
      </c>
      <c r="I62" s="125" t="s">
        <v>556</v>
      </c>
      <c r="J62" s="116" t="s">
        <v>557</v>
      </c>
      <c r="K62" s="125" t="s">
        <v>111</v>
      </c>
      <c r="L62" s="126">
        <v>221</v>
      </c>
      <c r="M62" s="126">
        <v>992</v>
      </c>
      <c r="N62" s="420">
        <v>0</v>
      </c>
      <c r="O62" s="425">
        <v>24000</v>
      </c>
      <c r="P62" s="425">
        <v>900</v>
      </c>
      <c r="Q62" s="425">
        <v>900</v>
      </c>
      <c r="R62" s="425">
        <v>900</v>
      </c>
      <c r="S62" s="126">
        <v>1</v>
      </c>
    </row>
    <row r="63" spans="1:19" s="119" customFormat="1" ht="30" customHeight="1">
      <c r="A63" s="151"/>
      <c r="B63" s="406"/>
      <c r="C63" s="397" t="s">
        <v>190</v>
      </c>
      <c r="D63" s="124"/>
      <c r="E63" s="406"/>
      <c r="F63" s="407"/>
      <c r="G63" s="430"/>
      <c r="H63" s="125" t="s">
        <v>23</v>
      </c>
      <c r="I63" s="125" t="s">
        <v>556</v>
      </c>
      <c r="J63" s="116" t="s">
        <v>557</v>
      </c>
      <c r="K63" s="125" t="s">
        <v>111</v>
      </c>
      <c r="L63" s="126">
        <v>226</v>
      </c>
      <c r="M63" s="126">
        <v>1224</v>
      </c>
      <c r="N63" s="420">
        <v>517.86</v>
      </c>
      <c r="O63" s="425">
        <v>6000</v>
      </c>
      <c r="P63" s="425">
        <v>1100</v>
      </c>
      <c r="Q63" s="425">
        <v>1100</v>
      </c>
      <c r="R63" s="425">
        <v>1100</v>
      </c>
      <c r="S63" s="126">
        <v>1</v>
      </c>
    </row>
    <row r="64" spans="1:19" s="119" customFormat="1" ht="30" customHeight="1">
      <c r="A64" s="138"/>
      <c r="B64" s="411"/>
      <c r="C64" s="397" t="s">
        <v>115</v>
      </c>
      <c r="D64" s="130"/>
      <c r="E64" s="411"/>
      <c r="F64" s="412"/>
      <c r="G64" s="431"/>
      <c r="H64" s="145" t="s">
        <v>23</v>
      </c>
      <c r="I64" s="125" t="s">
        <v>556</v>
      </c>
      <c r="J64" s="125" t="s">
        <v>557</v>
      </c>
      <c r="K64" s="125" t="s">
        <v>111</v>
      </c>
      <c r="L64" s="126">
        <v>340</v>
      </c>
      <c r="M64" s="126">
        <v>184</v>
      </c>
      <c r="N64" s="420">
        <v>0</v>
      </c>
      <c r="O64" s="425">
        <v>10800</v>
      </c>
      <c r="P64" s="425">
        <v>100</v>
      </c>
      <c r="Q64" s="425">
        <v>100</v>
      </c>
      <c r="R64" s="425">
        <v>100</v>
      </c>
      <c r="S64" s="126">
        <v>1</v>
      </c>
    </row>
    <row r="65" spans="1:19" s="119" customFormat="1" ht="30" customHeight="1">
      <c r="A65" s="113">
        <v>703</v>
      </c>
      <c r="B65" s="167" t="s">
        <v>558</v>
      </c>
      <c r="C65" s="391" t="s">
        <v>559</v>
      </c>
      <c r="D65" s="149" t="s">
        <v>560</v>
      </c>
      <c r="E65" s="167" t="s">
        <v>521</v>
      </c>
      <c r="F65" s="148">
        <v>39892</v>
      </c>
      <c r="G65" s="167" t="s">
        <v>42</v>
      </c>
      <c r="H65" s="116" t="s">
        <v>23</v>
      </c>
      <c r="I65" s="116" t="s">
        <v>11</v>
      </c>
      <c r="J65" s="116" t="s">
        <v>561</v>
      </c>
      <c r="K65" s="116" t="s">
        <v>114</v>
      </c>
      <c r="L65" s="116" t="s">
        <v>32</v>
      </c>
      <c r="M65" s="118">
        <v>0</v>
      </c>
      <c r="N65" s="402">
        <v>0</v>
      </c>
      <c r="O65" s="118">
        <f>SUM(O66)</f>
        <v>250000</v>
      </c>
      <c r="P65" s="189">
        <f>SUM(P66)</f>
        <v>250000</v>
      </c>
      <c r="Q65" s="189">
        <v>250000</v>
      </c>
      <c r="R65" s="189">
        <v>250000</v>
      </c>
      <c r="S65" s="113">
        <v>1</v>
      </c>
    </row>
    <row r="66" spans="1:19" s="119" customFormat="1" ht="30" customHeight="1">
      <c r="A66" s="162"/>
      <c r="B66" s="398"/>
      <c r="C66" s="397" t="s">
        <v>113</v>
      </c>
      <c r="D66" s="163"/>
      <c r="E66" s="398"/>
      <c r="F66" s="399"/>
      <c r="G66" s="398"/>
      <c r="H66" s="432" t="s">
        <v>23</v>
      </c>
      <c r="I66" s="432" t="s">
        <v>11</v>
      </c>
      <c r="J66" s="432" t="s">
        <v>561</v>
      </c>
      <c r="K66" s="432" t="s">
        <v>562</v>
      </c>
      <c r="L66" s="439">
        <v>290</v>
      </c>
      <c r="M66" s="439">
        <v>0</v>
      </c>
      <c r="N66" s="440">
        <v>0</v>
      </c>
      <c r="O66" s="439">
        <v>250000</v>
      </c>
      <c r="P66" s="232">
        <v>250000</v>
      </c>
      <c r="Q66" s="232">
        <v>250000</v>
      </c>
      <c r="R66" s="232">
        <v>250000</v>
      </c>
      <c r="S66" s="439">
        <v>1</v>
      </c>
    </row>
    <row r="67" spans="1:19" s="119" customFormat="1" ht="30" customHeight="1">
      <c r="A67" s="113">
        <v>703</v>
      </c>
      <c r="B67" s="147" t="s">
        <v>563</v>
      </c>
      <c r="C67" s="441" t="s">
        <v>564</v>
      </c>
      <c r="D67" s="149" t="s">
        <v>565</v>
      </c>
      <c r="E67" s="167" t="s">
        <v>20</v>
      </c>
      <c r="F67" s="148" t="s">
        <v>566</v>
      </c>
      <c r="G67" s="167" t="s">
        <v>42</v>
      </c>
      <c r="H67" s="116" t="s">
        <v>23</v>
      </c>
      <c r="I67" s="116" t="s">
        <v>13</v>
      </c>
      <c r="J67" s="116" t="s">
        <v>567</v>
      </c>
      <c r="K67" s="116" t="s">
        <v>111</v>
      </c>
      <c r="L67" s="113">
        <v>0</v>
      </c>
      <c r="M67" s="118">
        <f>M69</f>
        <v>73000</v>
      </c>
      <c r="N67" s="402">
        <f>N69</f>
        <v>73000</v>
      </c>
      <c r="O67" s="118">
        <v>73000</v>
      </c>
      <c r="P67" s="189">
        <v>73000</v>
      </c>
      <c r="Q67" s="189">
        <v>73000</v>
      </c>
      <c r="R67" s="189">
        <v>73000</v>
      </c>
      <c r="S67" s="113">
        <v>3</v>
      </c>
    </row>
    <row r="68" spans="1:19" s="119" customFormat="1" ht="30" customHeight="1">
      <c r="A68" s="162"/>
      <c r="B68" s="147"/>
      <c r="C68" s="442"/>
      <c r="D68" s="154"/>
      <c r="E68" s="147"/>
      <c r="F68" s="153"/>
      <c r="G68" s="147"/>
      <c r="H68" s="141"/>
      <c r="I68" s="141"/>
      <c r="J68" s="141"/>
      <c r="K68" s="141"/>
      <c r="L68" s="162"/>
      <c r="M68" s="143"/>
      <c r="N68" s="404"/>
      <c r="O68" s="443"/>
      <c r="P68" s="444"/>
      <c r="Q68" s="444"/>
      <c r="R68" s="437"/>
      <c r="S68" s="162"/>
    </row>
    <row r="69" spans="1:19" s="119" customFormat="1" ht="30" customHeight="1">
      <c r="A69" s="162"/>
      <c r="B69" s="147"/>
      <c r="C69" s="441" t="s">
        <v>106</v>
      </c>
      <c r="D69" s="163"/>
      <c r="E69" s="147"/>
      <c r="F69" s="153"/>
      <c r="G69" s="147"/>
      <c r="H69" s="116" t="s">
        <v>23</v>
      </c>
      <c r="I69" s="116" t="s">
        <v>13</v>
      </c>
      <c r="J69" s="116" t="s">
        <v>567</v>
      </c>
      <c r="K69" s="116" t="s">
        <v>111</v>
      </c>
      <c r="L69" s="113">
        <v>222</v>
      </c>
      <c r="M69" s="113">
        <v>73000</v>
      </c>
      <c r="N69" s="395">
        <v>73000</v>
      </c>
      <c r="O69" s="113">
        <v>73000</v>
      </c>
      <c r="P69" s="183">
        <v>73000</v>
      </c>
      <c r="Q69" s="183">
        <v>73000</v>
      </c>
      <c r="R69" s="183">
        <v>73000</v>
      </c>
      <c r="S69" s="113">
        <v>3</v>
      </c>
    </row>
    <row r="70" spans="1:19" s="119" customFormat="1" ht="30" customHeight="1">
      <c r="A70" s="445">
        <v>703</v>
      </c>
      <c r="B70" s="438" t="s">
        <v>568</v>
      </c>
      <c r="C70" s="446" t="s">
        <v>569</v>
      </c>
      <c r="D70" s="447" t="s">
        <v>570</v>
      </c>
      <c r="E70" s="448" t="s">
        <v>20</v>
      </c>
      <c r="F70" s="449">
        <v>42327</v>
      </c>
      <c r="G70" s="450" t="s">
        <v>42</v>
      </c>
      <c r="H70" s="451" t="s">
        <v>23</v>
      </c>
      <c r="I70" s="451" t="s">
        <v>13</v>
      </c>
      <c r="J70" s="451" t="s">
        <v>487</v>
      </c>
      <c r="K70" s="451" t="s">
        <v>32</v>
      </c>
      <c r="L70" s="451" t="s">
        <v>32</v>
      </c>
      <c r="M70" s="452">
        <f>M73+M74</f>
        <v>2065300</v>
      </c>
      <c r="N70" s="452">
        <f>N73+N74</f>
        <v>2065300</v>
      </c>
      <c r="O70" s="453">
        <f>SUM(O73:O74)</f>
        <v>2883500</v>
      </c>
      <c r="P70" s="454">
        <f>SUM(P73:P74)</f>
        <v>2883500</v>
      </c>
      <c r="Q70" s="454">
        <f>SUM(Q73:Q74)</f>
        <v>2883500</v>
      </c>
      <c r="R70" s="454">
        <f>SUM(R73:R74)</f>
        <v>2883500</v>
      </c>
      <c r="S70" s="454">
        <v>3</v>
      </c>
    </row>
    <row r="71" spans="1:19" s="119" customFormat="1" ht="30" customHeight="1">
      <c r="A71" s="445"/>
      <c r="B71" s="406"/>
      <c r="C71" s="455"/>
      <c r="D71" s="456" t="s">
        <v>571</v>
      </c>
      <c r="E71" s="457" t="s">
        <v>20</v>
      </c>
      <c r="F71" s="458">
        <v>42380</v>
      </c>
      <c r="G71" s="459" t="s">
        <v>42</v>
      </c>
      <c r="H71" s="460"/>
      <c r="I71" s="460"/>
      <c r="J71" s="460"/>
      <c r="K71" s="460"/>
      <c r="L71" s="460"/>
      <c r="M71" s="461"/>
      <c r="N71" s="461"/>
      <c r="O71" s="462"/>
      <c r="P71" s="463"/>
      <c r="Q71" s="463"/>
      <c r="R71" s="463"/>
      <c r="S71" s="463"/>
    </row>
    <row r="72" spans="1:19" s="119" customFormat="1" ht="30" customHeight="1">
      <c r="A72" s="445"/>
      <c r="B72" s="406"/>
      <c r="C72" s="464"/>
      <c r="D72" s="465" t="s">
        <v>572</v>
      </c>
      <c r="E72" s="457" t="s">
        <v>20</v>
      </c>
      <c r="F72" s="458">
        <v>42347</v>
      </c>
      <c r="G72" s="466" t="s">
        <v>573</v>
      </c>
      <c r="H72" s="467"/>
      <c r="I72" s="467"/>
      <c r="J72" s="467"/>
      <c r="K72" s="467"/>
      <c r="L72" s="467"/>
      <c r="M72" s="468"/>
      <c r="N72" s="468"/>
      <c r="O72" s="469"/>
      <c r="P72" s="470"/>
      <c r="Q72" s="470"/>
      <c r="R72" s="470"/>
      <c r="S72" s="470"/>
    </row>
    <row r="73" spans="1:19" s="119" customFormat="1" ht="30" customHeight="1">
      <c r="A73" s="445"/>
      <c r="B73" s="406"/>
      <c r="C73" s="471" t="s">
        <v>574</v>
      </c>
      <c r="D73" s="456"/>
      <c r="E73" s="457"/>
      <c r="F73" s="458"/>
      <c r="G73" s="466"/>
      <c r="H73" s="472" t="s">
        <v>23</v>
      </c>
      <c r="I73" s="472" t="s">
        <v>13</v>
      </c>
      <c r="J73" s="472" t="s">
        <v>575</v>
      </c>
      <c r="K73" s="472" t="s">
        <v>124</v>
      </c>
      <c r="L73" s="472" t="s">
        <v>95</v>
      </c>
      <c r="M73" s="473">
        <v>904700</v>
      </c>
      <c r="N73" s="474">
        <v>904700</v>
      </c>
      <c r="O73" s="475">
        <v>1749900</v>
      </c>
      <c r="P73" s="473">
        <v>1749900</v>
      </c>
      <c r="Q73" s="473">
        <v>1749900</v>
      </c>
      <c r="R73" s="473">
        <v>1749900</v>
      </c>
      <c r="S73" s="473">
        <v>3</v>
      </c>
    </row>
    <row r="74" spans="1:19" s="119" customFormat="1" ht="30" customHeight="1">
      <c r="A74" s="445"/>
      <c r="B74" s="411"/>
      <c r="C74" s="471" t="s">
        <v>574</v>
      </c>
      <c r="D74" s="476"/>
      <c r="E74" s="398"/>
      <c r="F74" s="399"/>
      <c r="G74" s="400"/>
      <c r="H74" s="477" t="s">
        <v>23</v>
      </c>
      <c r="I74" s="477" t="s">
        <v>13</v>
      </c>
      <c r="J74" s="477" t="s">
        <v>576</v>
      </c>
      <c r="K74" s="477" t="s">
        <v>124</v>
      </c>
      <c r="L74" s="477" t="s">
        <v>95</v>
      </c>
      <c r="M74" s="478" t="s">
        <v>577</v>
      </c>
      <c r="N74" s="479">
        <v>1160600</v>
      </c>
      <c r="O74" s="480">
        <v>1133600</v>
      </c>
      <c r="P74" s="481">
        <v>1133600</v>
      </c>
      <c r="Q74" s="481">
        <v>1133600</v>
      </c>
      <c r="R74" s="481">
        <v>1133600</v>
      </c>
      <c r="S74" s="481">
        <v>3</v>
      </c>
    </row>
    <row r="75" spans="1:19" s="119" customFormat="1" ht="30" customHeight="1">
      <c r="A75" s="157">
        <v>703</v>
      </c>
      <c r="B75" s="147" t="s">
        <v>578</v>
      </c>
      <c r="C75" s="482" t="s">
        <v>579</v>
      </c>
      <c r="D75" s="447" t="s">
        <v>570</v>
      </c>
      <c r="E75" s="147" t="s">
        <v>20</v>
      </c>
      <c r="F75" s="153">
        <v>42327</v>
      </c>
      <c r="G75" s="157" t="s">
        <v>42</v>
      </c>
      <c r="H75" s="477" t="s">
        <v>23</v>
      </c>
      <c r="I75" s="477" t="s">
        <v>13</v>
      </c>
      <c r="J75" s="477" t="s">
        <v>580</v>
      </c>
      <c r="K75" s="477" t="s">
        <v>240</v>
      </c>
      <c r="L75" s="477" t="s">
        <v>32</v>
      </c>
      <c r="M75" s="483" t="str">
        <f>M76</f>
        <v>2758000</v>
      </c>
      <c r="N75" s="483">
        <f>N76</f>
        <v>2758000</v>
      </c>
      <c r="O75" s="484">
        <v>2758000</v>
      </c>
      <c r="P75" s="485">
        <v>2758000</v>
      </c>
      <c r="Q75" s="485">
        <v>2758000</v>
      </c>
      <c r="R75" s="485">
        <v>2758000</v>
      </c>
      <c r="S75" s="481">
        <v>3</v>
      </c>
    </row>
    <row r="76" spans="1:19" s="119" customFormat="1" ht="30" customHeight="1">
      <c r="A76" s="157"/>
      <c r="B76" s="398"/>
      <c r="C76" s="394" t="s">
        <v>574</v>
      </c>
      <c r="D76" s="486" t="s">
        <v>571</v>
      </c>
      <c r="E76" s="398" t="s">
        <v>20</v>
      </c>
      <c r="F76" s="399">
        <v>42380</v>
      </c>
      <c r="G76" s="400" t="s">
        <v>42</v>
      </c>
      <c r="H76" s="477" t="s">
        <v>23</v>
      </c>
      <c r="I76" s="477" t="s">
        <v>13</v>
      </c>
      <c r="J76" s="477" t="s">
        <v>580</v>
      </c>
      <c r="K76" s="477" t="s">
        <v>124</v>
      </c>
      <c r="L76" s="477" t="s">
        <v>116</v>
      </c>
      <c r="M76" s="478" t="s">
        <v>581</v>
      </c>
      <c r="N76" s="479">
        <v>2758000</v>
      </c>
      <c r="O76" s="480">
        <v>2758000</v>
      </c>
      <c r="P76" s="481">
        <v>2758000</v>
      </c>
      <c r="Q76" s="481">
        <v>2758000</v>
      </c>
      <c r="R76" s="481">
        <v>2758000</v>
      </c>
      <c r="S76" s="481">
        <v>3</v>
      </c>
    </row>
    <row r="77" spans="1:19" s="119" customFormat="1" ht="30" customHeight="1">
      <c r="A77" s="143">
        <v>703</v>
      </c>
      <c r="B77" s="147" t="s">
        <v>582</v>
      </c>
      <c r="C77" s="403" t="s">
        <v>583</v>
      </c>
      <c r="D77" s="154" t="s">
        <v>536</v>
      </c>
      <c r="E77" s="147" t="s">
        <v>20</v>
      </c>
      <c r="F77" s="153">
        <v>39448</v>
      </c>
      <c r="G77" s="157" t="s">
        <v>42</v>
      </c>
      <c r="H77" s="142" t="s">
        <v>23</v>
      </c>
      <c r="I77" s="142" t="s">
        <v>13</v>
      </c>
      <c r="J77" s="142" t="s">
        <v>584</v>
      </c>
      <c r="K77" s="142" t="s">
        <v>32</v>
      </c>
      <c r="L77" s="142" t="s">
        <v>32</v>
      </c>
      <c r="M77" s="436">
        <f>SUM(M80:M91)</f>
        <v>2628000</v>
      </c>
      <c r="N77" s="436">
        <f>SUM(N80:N91)</f>
        <v>2628000</v>
      </c>
      <c r="O77" s="487">
        <f>O80+O81+O82+O83+O84+O85+O86+O87+O88+O89+O90+O91</f>
        <v>1688000</v>
      </c>
      <c r="P77" s="487">
        <f>SUM(P80:P91)</f>
        <v>1688000</v>
      </c>
      <c r="Q77" s="487">
        <f>SUM(Q80:Q91)</f>
        <v>1688000</v>
      </c>
      <c r="R77" s="487">
        <f>SUM(R80:R91)</f>
        <v>1688000</v>
      </c>
      <c r="S77" s="143">
        <v>1</v>
      </c>
    </row>
    <row r="78" spans="1:19" s="119" customFormat="1" ht="30" customHeight="1">
      <c r="A78" s="413"/>
      <c r="B78" s="158"/>
      <c r="C78" s="393"/>
      <c r="D78" s="154" t="s">
        <v>585</v>
      </c>
      <c r="E78" s="147" t="s">
        <v>20</v>
      </c>
      <c r="F78" s="153">
        <v>41639</v>
      </c>
      <c r="G78" s="157" t="s">
        <v>42</v>
      </c>
      <c r="H78" s="414"/>
      <c r="I78" s="414"/>
      <c r="J78" s="414"/>
      <c r="K78" s="414"/>
      <c r="L78" s="158"/>
      <c r="M78" s="158"/>
      <c r="N78" s="415"/>
      <c r="O78" s="416"/>
      <c r="P78" s="416"/>
      <c r="Q78" s="416"/>
      <c r="R78" s="416"/>
      <c r="S78" s="158"/>
    </row>
    <row r="79" spans="1:19" s="119" customFormat="1" ht="30" customHeight="1">
      <c r="A79" s="417"/>
      <c r="B79" s="418"/>
      <c r="C79" s="393"/>
      <c r="D79" s="154" t="s">
        <v>520</v>
      </c>
      <c r="E79" s="147" t="s">
        <v>521</v>
      </c>
      <c r="F79" s="153">
        <v>43101</v>
      </c>
      <c r="G79" s="157" t="s">
        <v>522</v>
      </c>
      <c r="H79" s="414"/>
      <c r="I79" s="414"/>
      <c r="J79" s="414"/>
      <c r="K79" s="414"/>
      <c r="L79" s="158"/>
      <c r="M79" s="158"/>
      <c r="N79" s="415"/>
      <c r="O79" s="416"/>
      <c r="P79" s="416"/>
      <c r="Q79" s="416"/>
      <c r="R79" s="416"/>
      <c r="S79" s="158"/>
    </row>
    <row r="80" spans="1:19" s="119" customFormat="1" ht="30" customHeight="1">
      <c r="A80" s="417"/>
      <c r="B80" s="418"/>
      <c r="C80" s="394" t="s">
        <v>134</v>
      </c>
      <c r="D80" s="488"/>
      <c r="E80" s="406"/>
      <c r="F80" s="407"/>
      <c r="G80" s="406"/>
      <c r="H80" s="125" t="s">
        <v>23</v>
      </c>
      <c r="I80" s="125" t="s">
        <v>13</v>
      </c>
      <c r="J80" s="145" t="s">
        <v>584</v>
      </c>
      <c r="K80" s="125" t="s">
        <v>47</v>
      </c>
      <c r="L80" s="126">
        <v>211</v>
      </c>
      <c r="M80" s="127">
        <v>952000</v>
      </c>
      <c r="N80" s="489">
        <v>952000</v>
      </c>
      <c r="O80" s="127">
        <v>964100</v>
      </c>
      <c r="P80" s="127">
        <v>964100</v>
      </c>
      <c r="Q80" s="127">
        <v>964100</v>
      </c>
      <c r="R80" s="127">
        <v>964100</v>
      </c>
      <c r="S80" s="126">
        <v>1</v>
      </c>
    </row>
    <row r="81" spans="1:19" s="119" customFormat="1" ht="30" customHeight="1">
      <c r="A81" s="417"/>
      <c r="B81" s="418"/>
      <c r="C81" s="397" t="s">
        <v>167</v>
      </c>
      <c r="D81" s="488"/>
      <c r="E81" s="406"/>
      <c r="F81" s="407"/>
      <c r="G81" s="406"/>
      <c r="H81" s="125" t="s">
        <v>23</v>
      </c>
      <c r="I81" s="125" t="s">
        <v>13</v>
      </c>
      <c r="J81" s="145" t="s">
        <v>584</v>
      </c>
      <c r="K81" s="125" t="s">
        <v>67</v>
      </c>
      <c r="L81" s="126">
        <v>213</v>
      </c>
      <c r="M81" s="126">
        <v>283132.92</v>
      </c>
      <c r="N81" s="420">
        <v>283132.92</v>
      </c>
      <c r="O81" s="127">
        <v>291200</v>
      </c>
      <c r="P81" s="127">
        <v>291200</v>
      </c>
      <c r="Q81" s="127">
        <v>291200</v>
      </c>
      <c r="R81" s="127">
        <v>291200</v>
      </c>
      <c r="S81" s="126">
        <v>1</v>
      </c>
    </row>
    <row r="82" spans="1:19" s="119" customFormat="1" ht="30" customHeight="1">
      <c r="A82" s="417"/>
      <c r="B82" s="418"/>
      <c r="C82" s="397" t="s">
        <v>105</v>
      </c>
      <c r="D82" s="488"/>
      <c r="E82" s="406"/>
      <c r="F82" s="407"/>
      <c r="G82" s="406"/>
      <c r="H82" s="125" t="s">
        <v>23</v>
      </c>
      <c r="I82" s="125" t="s">
        <v>13</v>
      </c>
      <c r="J82" s="145" t="s">
        <v>584</v>
      </c>
      <c r="K82" s="125" t="s">
        <v>50</v>
      </c>
      <c r="L82" s="126">
        <v>212</v>
      </c>
      <c r="M82" s="126">
        <v>0</v>
      </c>
      <c r="N82" s="420">
        <v>0</v>
      </c>
      <c r="O82" s="127">
        <v>0</v>
      </c>
      <c r="P82" s="127">
        <v>0</v>
      </c>
      <c r="Q82" s="127">
        <v>0</v>
      </c>
      <c r="R82" s="127">
        <v>0</v>
      </c>
      <c r="S82" s="126">
        <v>1</v>
      </c>
    </row>
    <row r="83" spans="1:19" s="119" customFormat="1" ht="30" customHeight="1">
      <c r="A83" s="417"/>
      <c r="B83" s="418"/>
      <c r="C83" s="408" t="s">
        <v>523</v>
      </c>
      <c r="D83" s="488"/>
      <c r="E83" s="406"/>
      <c r="F83" s="407"/>
      <c r="G83" s="406"/>
      <c r="H83" s="125" t="s">
        <v>23</v>
      </c>
      <c r="I83" s="125" t="s">
        <v>13</v>
      </c>
      <c r="J83" s="145" t="s">
        <v>584</v>
      </c>
      <c r="K83" s="125" t="s">
        <v>111</v>
      </c>
      <c r="L83" s="126">
        <v>221</v>
      </c>
      <c r="M83" s="126">
        <v>67765.8</v>
      </c>
      <c r="N83" s="420">
        <v>67765.8</v>
      </c>
      <c r="O83" s="127">
        <v>102800</v>
      </c>
      <c r="P83" s="127">
        <v>102800</v>
      </c>
      <c r="Q83" s="127">
        <v>102800</v>
      </c>
      <c r="R83" s="127">
        <v>102800</v>
      </c>
      <c r="S83" s="126">
        <v>1</v>
      </c>
    </row>
    <row r="84" spans="1:19" s="119" customFormat="1" ht="30" customHeight="1">
      <c r="A84" s="417"/>
      <c r="B84" s="418"/>
      <c r="C84" s="408" t="s">
        <v>106</v>
      </c>
      <c r="D84" s="488"/>
      <c r="E84" s="406"/>
      <c r="F84" s="407"/>
      <c r="G84" s="406"/>
      <c r="H84" s="125" t="s">
        <v>23</v>
      </c>
      <c r="I84" s="125" t="s">
        <v>13</v>
      </c>
      <c r="J84" s="145" t="s">
        <v>584</v>
      </c>
      <c r="K84" s="125" t="s">
        <v>111</v>
      </c>
      <c r="L84" s="126">
        <v>222</v>
      </c>
      <c r="M84" s="126">
        <v>0</v>
      </c>
      <c r="N84" s="420">
        <v>0</v>
      </c>
      <c r="O84" s="127">
        <v>0</v>
      </c>
      <c r="P84" s="127"/>
      <c r="Q84" s="127"/>
      <c r="R84" s="127"/>
      <c r="S84" s="126">
        <v>1</v>
      </c>
    </row>
    <row r="85" spans="1:19" s="119" customFormat="1" ht="30" customHeight="1">
      <c r="A85" s="417"/>
      <c r="B85" s="418"/>
      <c r="C85" s="408" t="s">
        <v>524</v>
      </c>
      <c r="D85" s="488"/>
      <c r="E85" s="406"/>
      <c r="F85" s="407"/>
      <c r="G85" s="406"/>
      <c r="H85" s="125" t="s">
        <v>23</v>
      </c>
      <c r="I85" s="125" t="s">
        <v>13</v>
      </c>
      <c r="J85" s="145" t="s">
        <v>584</v>
      </c>
      <c r="K85" s="125" t="s">
        <v>111</v>
      </c>
      <c r="L85" s="126">
        <v>223</v>
      </c>
      <c r="M85" s="126">
        <v>138397.45000000001</v>
      </c>
      <c r="N85" s="420">
        <v>138397.45000000001</v>
      </c>
      <c r="O85" s="127">
        <v>166900</v>
      </c>
      <c r="P85" s="127">
        <v>166900</v>
      </c>
      <c r="Q85" s="127">
        <v>166900</v>
      </c>
      <c r="R85" s="127">
        <v>166900</v>
      </c>
      <c r="S85" s="126">
        <v>1</v>
      </c>
    </row>
    <row r="86" spans="1:19" s="119" customFormat="1" ht="30" customHeight="1">
      <c r="A86" s="417"/>
      <c r="B86" s="418"/>
      <c r="C86" s="394" t="s">
        <v>525</v>
      </c>
      <c r="D86" s="488"/>
      <c r="E86" s="406"/>
      <c r="F86" s="407"/>
      <c r="G86" s="406"/>
      <c r="H86" s="125" t="s">
        <v>23</v>
      </c>
      <c r="I86" s="125" t="s">
        <v>13</v>
      </c>
      <c r="J86" s="145" t="s">
        <v>584</v>
      </c>
      <c r="K86" s="125" t="s">
        <v>111</v>
      </c>
      <c r="L86" s="126">
        <v>225</v>
      </c>
      <c r="M86" s="126">
        <v>290229.75</v>
      </c>
      <c r="N86" s="420">
        <v>290229.75</v>
      </c>
      <c r="O86" s="127">
        <v>18700</v>
      </c>
      <c r="P86" s="127">
        <v>18700</v>
      </c>
      <c r="Q86" s="127">
        <v>18700</v>
      </c>
      <c r="R86" s="127">
        <v>18700</v>
      </c>
      <c r="S86" s="126">
        <v>1</v>
      </c>
    </row>
    <row r="87" spans="1:19" s="119" customFormat="1" ht="30" customHeight="1">
      <c r="A87" s="417"/>
      <c r="B87" s="418"/>
      <c r="C87" s="408" t="s">
        <v>190</v>
      </c>
      <c r="D87" s="488"/>
      <c r="E87" s="406"/>
      <c r="F87" s="407"/>
      <c r="G87" s="406"/>
      <c r="H87" s="125" t="s">
        <v>23</v>
      </c>
      <c r="I87" s="125" t="s">
        <v>13</v>
      </c>
      <c r="J87" s="145" t="s">
        <v>584</v>
      </c>
      <c r="K87" s="125" t="s">
        <v>111</v>
      </c>
      <c r="L87" s="126">
        <v>226</v>
      </c>
      <c r="M87" s="126">
        <v>555197.67000000004</v>
      </c>
      <c r="N87" s="420">
        <v>555197.67000000004</v>
      </c>
      <c r="O87" s="127">
        <v>105800</v>
      </c>
      <c r="P87" s="127">
        <v>105800</v>
      </c>
      <c r="Q87" s="127">
        <v>105800</v>
      </c>
      <c r="R87" s="127">
        <v>105800</v>
      </c>
      <c r="S87" s="126">
        <v>1</v>
      </c>
    </row>
    <row r="88" spans="1:19" s="119" customFormat="1" ht="30" customHeight="1">
      <c r="A88" s="417"/>
      <c r="B88" s="418"/>
      <c r="C88" s="394" t="s">
        <v>118</v>
      </c>
      <c r="D88" s="488"/>
      <c r="E88" s="406"/>
      <c r="F88" s="407"/>
      <c r="G88" s="406"/>
      <c r="H88" s="125" t="s">
        <v>23</v>
      </c>
      <c r="I88" s="125" t="s">
        <v>13</v>
      </c>
      <c r="J88" s="145" t="s">
        <v>584</v>
      </c>
      <c r="K88" s="125" t="s">
        <v>111</v>
      </c>
      <c r="L88" s="126">
        <v>310</v>
      </c>
      <c r="M88" s="126">
        <v>261351.7</v>
      </c>
      <c r="N88" s="420">
        <v>261351.7</v>
      </c>
      <c r="O88" s="127">
        <v>0</v>
      </c>
      <c r="P88" s="127">
        <v>0</v>
      </c>
      <c r="Q88" s="127">
        <v>0</v>
      </c>
      <c r="R88" s="127">
        <v>0</v>
      </c>
      <c r="S88" s="126">
        <v>1</v>
      </c>
    </row>
    <row r="89" spans="1:19" s="119" customFormat="1" ht="30" customHeight="1">
      <c r="A89" s="417"/>
      <c r="B89" s="418"/>
      <c r="C89" s="394" t="s">
        <v>115</v>
      </c>
      <c r="D89" s="488"/>
      <c r="E89" s="406"/>
      <c r="F89" s="407"/>
      <c r="G89" s="406"/>
      <c r="H89" s="125" t="s">
        <v>23</v>
      </c>
      <c r="I89" s="125" t="s">
        <v>13</v>
      </c>
      <c r="J89" s="145" t="s">
        <v>584</v>
      </c>
      <c r="K89" s="125" t="s">
        <v>111</v>
      </c>
      <c r="L89" s="126">
        <v>340</v>
      </c>
      <c r="M89" s="126">
        <v>79924.710000000006</v>
      </c>
      <c r="N89" s="420">
        <v>79924.710000000006</v>
      </c>
      <c r="O89" s="127">
        <v>35500</v>
      </c>
      <c r="P89" s="127">
        <v>35500</v>
      </c>
      <c r="Q89" s="127">
        <v>35500</v>
      </c>
      <c r="R89" s="127">
        <v>35500</v>
      </c>
      <c r="S89" s="126">
        <v>1</v>
      </c>
    </row>
    <row r="90" spans="1:19" s="119" customFormat="1" ht="30" customHeight="1">
      <c r="A90" s="417"/>
      <c r="B90" s="418"/>
      <c r="C90" s="408" t="s">
        <v>113</v>
      </c>
      <c r="D90" s="488"/>
      <c r="E90" s="406"/>
      <c r="F90" s="407"/>
      <c r="G90" s="406"/>
      <c r="H90" s="125" t="s">
        <v>23</v>
      </c>
      <c r="I90" s="125" t="s">
        <v>13</v>
      </c>
      <c r="J90" s="145" t="s">
        <v>584</v>
      </c>
      <c r="K90" s="125" t="s">
        <v>476</v>
      </c>
      <c r="L90" s="126">
        <v>290</v>
      </c>
      <c r="M90" s="126">
        <v>0</v>
      </c>
      <c r="N90" s="420">
        <v>0</v>
      </c>
      <c r="O90" s="127">
        <v>3000</v>
      </c>
      <c r="P90" s="127">
        <v>3000</v>
      </c>
      <c r="Q90" s="127">
        <v>3000</v>
      </c>
      <c r="R90" s="127">
        <v>3000</v>
      </c>
      <c r="S90" s="126">
        <v>1</v>
      </c>
    </row>
    <row r="91" spans="1:19" s="119" customFormat="1" ht="30" customHeight="1">
      <c r="A91" s="421"/>
      <c r="B91" s="422"/>
      <c r="C91" s="408" t="s">
        <v>113</v>
      </c>
      <c r="D91" s="136"/>
      <c r="E91" s="411"/>
      <c r="F91" s="412"/>
      <c r="G91" s="411"/>
      <c r="H91" s="145" t="s">
        <v>23</v>
      </c>
      <c r="I91" s="145" t="s">
        <v>13</v>
      </c>
      <c r="J91" s="432" t="s">
        <v>584</v>
      </c>
      <c r="K91" s="145" t="s">
        <v>539</v>
      </c>
      <c r="L91" s="168">
        <v>290</v>
      </c>
      <c r="M91" s="168">
        <v>0</v>
      </c>
      <c r="N91" s="490">
        <v>0</v>
      </c>
      <c r="O91" s="425">
        <v>0</v>
      </c>
      <c r="P91" s="425">
        <v>0</v>
      </c>
      <c r="Q91" s="425">
        <v>0</v>
      </c>
      <c r="R91" s="425">
        <v>0</v>
      </c>
      <c r="S91" s="168">
        <v>1</v>
      </c>
    </row>
    <row r="92" spans="1:19" s="119" customFormat="1" ht="30" customHeight="1">
      <c r="A92" s="133">
        <v>703</v>
      </c>
      <c r="B92" s="429" t="s">
        <v>586</v>
      </c>
      <c r="C92" s="482" t="s">
        <v>587</v>
      </c>
      <c r="D92" s="491" t="s">
        <v>588</v>
      </c>
      <c r="E92" s="147"/>
      <c r="F92" s="153"/>
      <c r="G92" s="147"/>
      <c r="H92" s="432" t="s">
        <v>23</v>
      </c>
      <c r="I92" s="432" t="s">
        <v>13</v>
      </c>
      <c r="J92" s="432" t="s">
        <v>589</v>
      </c>
      <c r="K92" s="432" t="s">
        <v>32</v>
      </c>
      <c r="L92" s="432" t="s">
        <v>32</v>
      </c>
      <c r="M92" s="492">
        <v>0</v>
      </c>
      <c r="N92" s="493">
        <v>0</v>
      </c>
      <c r="O92" s="150">
        <v>1089000</v>
      </c>
      <c r="P92" s="150">
        <v>996000</v>
      </c>
      <c r="Q92" s="150">
        <f>SUM(Q94)</f>
        <v>0</v>
      </c>
      <c r="R92" s="150">
        <v>0</v>
      </c>
      <c r="S92" s="439">
        <v>1</v>
      </c>
    </row>
    <row r="93" spans="1:19" s="119" customFormat="1" ht="30" customHeight="1">
      <c r="A93" s="151"/>
      <c r="B93" s="430"/>
      <c r="C93" s="394" t="s">
        <v>524</v>
      </c>
      <c r="D93" s="491"/>
      <c r="E93" s="147"/>
      <c r="F93" s="153"/>
      <c r="G93" s="147"/>
      <c r="H93" s="141" t="s">
        <v>23</v>
      </c>
      <c r="I93" s="141" t="s">
        <v>13</v>
      </c>
      <c r="J93" s="432" t="s">
        <v>589</v>
      </c>
      <c r="K93" s="141" t="s">
        <v>111</v>
      </c>
      <c r="L93" s="141" t="s">
        <v>590</v>
      </c>
      <c r="M93" s="443"/>
      <c r="N93" s="494"/>
      <c r="O93" s="495">
        <v>13000</v>
      </c>
      <c r="P93" s="495">
        <v>13000</v>
      </c>
      <c r="Q93" s="496"/>
      <c r="R93" s="496"/>
      <c r="S93" s="162"/>
    </row>
    <row r="94" spans="1:19" s="433" customFormat="1" ht="30" customHeight="1">
      <c r="A94" s="138"/>
      <c r="B94" s="431"/>
      <c r="C94" s="408" t="s">
        <v>190</v>
      </c>
      <c r="D94" s="497"/>
      <c r="E94" s="398"/>
      <c r="F94" s="399"/>
      <c r="G94" s="398"/>
      <c r="H94" s="498" t="s">
        <v>23</v>
      </c>
      <c r="I94" s="498" t="s">
        <v>13</v>
      </c>
      <c r="J94" s="498">
        <v>9990059301</v>
      </c>
      <c r="K94" s="498" t="s">
        <v>111</v>
      </c>
      <c r="L94" s="498">
        <v>226</v>
      </c>
      <c r="M94" s="498">
        <v>0</v>
      </c>
      <c r="N94" s="498">
        <v>0</v>
      </c>
      <c r="O94" s="499">
        <v>1076000</v>
      </c>
      <c r="P94" s="499">
        <v>983000</v>
      </c>
      <c r="Q94" s="499">
        <v>0</v>
      </c>
      <c r="R94" s="499">
        <v>0</v>
      </c>
      <c r="S94" s="498">
        <v>1</v>
      </c>
    </row>
    <row r="95" spans="1:19" s="119" customFormat="1" ht="30" customHeight="1">
      <c r="A95" s="143">
        <v>703</v>
      </c>
      <c r="B95" s="147" t="s">
        <v>591</v>
      </c>
      <c r="C95" s="391" t="s">
        <v>920</v>
      </c>
      <c r="D95" s="500" t="s">
        <v>592</v>
      </c>
      <c r="E95" s="501" t="s">
        <v>521</v>
      </c>
      <c r="F95" s="502">
        <v>39841</v>
      </c>
      <c r="G95" s="157" t="s">
        <v>42</v>
      </c>
      <c r="H95" s="142" t="s">
        <v>23</v>
      </c>
      <c r="I95" s="142" t="s">
        <v>13</v>
      </c>
      <c r="J95" s="142" t="s">
        <v>593</v>
      </c>
      <c r="K95" s="142" t="s">
        <v>32</v>
      </c>
      <c r="L95" s="142" t="s">
        <v>32</v>
      </c>
      <c r="M95" s="487">
        <f t="shared" ref="M95:R95" si="6">M97</f>
        <v>43000</v>
      </c>
      <c r="N95" s="503">
        <f t="shared" si="6"/>
        <v>22763.78</v>
      </c>
      <c r="O95" s="503">
        <f t="shared" si="6"/>
        <v>6220000</v>
      </c>
      <c r="P95" s="503">
        <f t="shared" si="6"/>
        <v>3074100</v>
      </c>
      <c r="Q95" s="503">
        <f t="shared" si="6"/>
        <v>220000</v>
      </c>
      <c r="R95" s="402">
        <f t="shared" si="6"/>
        <v>220000</v>
      </c>
      <c r="S95" s="143">
        <v>1</v>
      </c>
    </row>
    <row r="96" spans="1:19" s="119" customFormat="1" ht="30" customHeight="1">
      <c r="A96" s="143"/>
      <c r="B96" s="147"/>
      <c r="C96" s="391"/>
      <c r="D96" s="500" t="s">
        <v>594</v>
      </c>
      <c r="E96" s="501" t="s">
        <v>20</v>
      </c>
      <c r="F96" s="502">
        <v>41626</v>
      </c>
      <c r="G96" s="157" t="s">
        <v>42</v>
      </c>
      <c r="H96" s="142"/>
      <c r="I96" s="142"/>
      <c r="J96" s="142"/>
      <c r="K96" s="142"/>
      <c r="L96" s="142"/>
      <c r="M96" s="487"/>
      <c r="N96" s="138"/>
      <c r="O96" s="138"/>
      <c r="P96" s="138"/>
      <c r="Q96" s="138"/>
      <c r="R96" s="162"/>
      <c r="S96" s="143"/>
    </row>
    <row r="97" spans="1:19" s="119" customFormat="1" ht="30" customHeight="1">
      <c r="A97" s="143"/>
      <c r="B97" s="147"/>
      <c r="C97" s="397" t="s">
        <v>113</v>
      </c>
      <c r="D97" s="500"/>
      <c r="E97" s="501"/>
      <c r="F97" s="502"/>
      <c r="G97" s="157"/>
      <c r="H97" s="432" t="s">
        <v>23</v>
      </c>
      <c r="I97" s="432" t="s">
        <v>13</v>
      </c>
      <c r="J97" s="432" t="s">
        <v>593</v>
      </c>
      <c r="K97" s="432" t="s">
        <v>595</v>
      </c>
      <c r="L97" s="432" t="s">
        <v>53</v>
      </c>
      <c r="M97" s="439">
        <v>43000</v>
      </c>
      <c r="N97" s="440">
        <v>22763.78</v>
      </c>
      <c r="O97" s="439">
        <v>6220000</v>
      </c>
      <c r="P97" s="232">
        <v>3074100</v>
      </c>
      <c r="Q97" s="232">
        <v>220000</v>
      </c>
      <c r="R97" s="232">
        <v>220000</v>
      </c>
      <c r="S97" s="439">
        <v>1</v>
      </c>
    </row>
    <row r="98" spans="1:19" s="119" customFormat="1" ht="30" customHeight="1">
      <c r="A98" s="133">
        <v>703</v>
      </c>
      <c r="B98" s="438" t="s">
        <v>596</v>
      </c>
      <c r="C98" s="131" t="s">
        <v>597</v>
      </c>
      <c r="D98" s="504" t="s">
        <v>598</v>
      </c>
      <c r="E98" s="505" t="s">
        <v>20</v>
      </c>
      <c r="F98" s="506">
        <v>40814</v>
      </c>
      <c r="G98" s="429" t="s">
        <v>42</v>
      </c>
      <c r="H98" s="116" t="s">
        <v>23</v>
      </c>
      <c r="I98" s="116" t="s">
        <v>13</v>
      </c>
      <c r="J98" s="116" t="s">
        <v>599</v>
      </c>
      <c r="K98" s="116" t="s">
        <v>32</v>
      </c>
      <c r="L98" s="116" t="s">
        <v>32</v>
      </c>
      <c r="M98" s="402">
        <f t="shared" ref="M98:R98" si="7">M101+M102</f>
        <v>38800</v>
      </c>
      <c r="N98" s="402">
        <f t="shared" si="7"/>
        <v>38777</v>
      </c>
      <c r="O98" s="402">
        <f t="shared" si="7"/>
        <v>38500</v>
      </c>
      <c r="P98" s="402">
        <f t="shared" si="7"/>
        <v>38500</v>
      </c>
      <c r="Q98" s="402">
        <f t="shared" si="7"/>
        <v>38500</v>
      </c>
      <c r="R98" s="402">
        <f t="shared" si="7"/>
        <v>38500</v>
      </c>
      <c r="S98" s="113">
        <v>1</v>
      </c>
    </row>
    <row r="99" spans="1:19" s="119" customFormat="1" ht="30" customHeight="1">
      <c r="A99" s="151"/>
      <c r="B99" s="406"/>
      <c r="C99" s="488"/>
      <c r="D99" s="507"/>
      <c r="E99" s="508"/>
      <c r="F99" s="509"/>
      <c r="G99" s="430"/>
      <c r="H99" s="414"/>
      <c r="I99" s="414"/>
      <c r="J99" s="414"/>
      <c r="K99" s="414"/>
      <c r="L99" s="158"/>
      <c r="M99" s="158"/>
      <c r="N99" s="415"/>
      <c r="O99" s="158"/>
      <c r="P99" s="231"/>
      <c r="Q99" s="231"/>
      <c r="R99" s="231"/>
      <c r="S99" s="158"/>
    </row>
    <row r="100" spans="1:19" s="119" customFormat="1" ht="30" customHeight="1">
      <c r="A100" s="151"/>
      <c r="B100" s="406"/>
      <c r="C100" s="136"/>
      <c r="D100" s="507"/>
      <c r="E100" s="508"/>
      <c r="F100" s="509"/>
      <c r="G100" s="430"/>
      <c r="H100" s="510"/>
      <c r="I100" s="510"/>
      <c r="J100" s="510"/>
      <c r="K100" s="510"/>
      <c r="L100" s="164"/>
      <c r="M100" s="164"/>
      <c r="N100" s="511"/>
      <c r="O100" s="164"/>
      <c r="P100" s="237"/>
      <c r="Q100" s="237"/>
      <c r="R100" s="237"/>
      <c r="S100" s="164"/>
    </row>
    <row r="101" spans="1:19" s="119" customFormat="1" ht="30" customHeight="1">
      <c r="A101" s="151"/>
      <c r="B101" s="406"/>
      <c r="C101" s="442" t="s">
        <v>113</v>
      </c>
      <c r="D101" s="507"/>
      <c r="E101" s="508"/>
      <c r="F101" s="509"/>
      <c r="G101" s="430"/>
      <c r="H101" s="116" t="s">
        <v>23</v>
      </c>
      <c r="I101" s="116" t="s">
        <v>13</v>
      </c>
      <c r="J101" s="116" t="s">
        <v>599</v>
      </c>
      <c r="K101" s="116" t="s">
        <v>111</v>
      </c>
      <c r="L101" s="116" t="s">
        <v>53</v>
      </c>
      <c r="M101" s="113">
        <v>0</v>
      </c>
      <c r="N101" s="395">
        <v>0</v>
      </c>
      <c r="O101" s="113">
        <v>0</v>
      </c>
      <c r="P101" s="183">
        <v>0</v>
      </c>
      <c r="Q101" s="183">
        <v>0</v>
      </c>
      <c r="R101" s="183">
        <v>0</v>
      </c>
      <c r="S101" s="113">
        <v>1</v>
      </c>
    </row>
    <row r="102" spans="1:19" s="119" customFormat="1" ht="30" customHeight="1">
      <c r="A102" s="138"/>
      <c r="B102" s="411"/>
      <c r="C102" s="442" t="s">
        <v>113</v>
      </c>
      <c r="D102" s="512"/>
      <c r="E102" s="513"/>
      <c r="F102" s="514"/>
      <c r="G102" s="431"/>
      <c r="H102" s="116" t="s">
        <v>23</v>
      </c>
      <c r="I102" s="116" t="s">
        <v>13</v>
      </c>
      <c r="J102" s="116" t="s">
        <v>599</v>
      </c>
      <c r="K102" s="116" t="s">
        <v>70</v>
      </c>
      <c r="L102" s="116" t="s">
        <v>53</v>
      </c>
      <c r="M102" s="113">
        <v>38800</v>
      </c>
      <c r="N102" s="395">
        <v>38777</v>
      </c>
      <c r="O102" s="113">
        <v>38500</v>
      </c>
      <c r="P102" s="183">
        <v>38500</v>
      </c>
      <c r="Q102" s="183">
        <v>38500</v>
      </c>
      <c r="R102" s="183">
        <v>38500</v>
      </c>
      <c r="S102" s="113">
        <v>1</v>
      </c>
    </row>
    <row r="103" spans="1:19" s="119" customFormat="1" ht="30" customHeight="1">
      <c r="A103" s="133">
        <v>703</v>
      </c>
      <c r="B103" s="438" t="s">
        <v>600</v>
      </c>
      <c r="C103" s="394" t="s">
        <v>601</v>
      </c>
      <c r="D103" s="515" t="s">
        <v>602</v>
      </c>
      <c r="E103" s="438" t="s">
        <v>20</v>
      </c>
      <c r="F103" s="428">
        <v>42123</v>
      </c>
      <c r="G103" s="429" t="s">
        <v>42</v>
      </c>
      <c r="H103" s="116" t="s">
        <v>23</v>
      </c>
      <c r="I103" s="116" t="s">
        <v>13</v>
      </c>
      <c r="J103" s="116" t="s">
        <v>603</v>
      </c>
      <c r="K103" s="116" t="s">
        <v>114</v>
      </c>
      <c r="L103" s="116" t="s">
        <v>32</v>
      </c>
      <c r="M103" s="118">
        <f>SUM(M104)</f>
        <v>8000</v>
      </c>
      <c r="N103" s="402">
        <f>SUM(N104)</f>
        <v>1351</v>
      </c>
      <c r="O103" s="118">
        <v>0</v>
      </c>
      <c r="P103" s="189">
        <v>0</v>
      </c>
      <c r="Q103" s="189">
        <v>0</v>
      </c>
      <c r="R103" s="189">
        <v>0</v>
      </c>
      <c r="S103" s="118">
        <v>1</v>
      </c>
    </row>
    <row r="104" spans="1:19" s="119" customFormat="1" ht="30" customHeight="1">
      <c r="A104" s="138"/>
      <c r="B104" s="411"/>
      <c r="C104" s="516" t="s">
        <v>113</v>
      </c>
      <c r="D104" s="517"/>
      <c r="E104" s="411"/>
      <c r="F104" s="412"/>
      <c r="G104" s="431"/>
      <c r="H104" s="116" t="s">
        <v>23</v>
      </c>
      <c r="I104" s="116" t="s">
        <v>13</v>
      </c>
      <c r="J104" s="116" t="s">
        <v>603</v>
      </c>
      <c r="K104" s="116" t="s">
        <v>476</v>
      </c>
      <c r="L104" s="116" t="s">
        <v>53</v>
      </c>
      <c r="M104" s="113">
        <v>8000</v>
      </c>
      <c r="N104" s="395">
        <v>1351</v>
      </c>
      <c r="O104" s="113">
        <v>0</v>
      </c>
      <c r="P104" s="183">
        <v>0</v>
      </c>
      <c r="Q104" s="183">
        <v>0</v>
      </c>
      <c r="R104" s="183">
        <v>0</v>
      </c>
      <c r="S104" s="113">
        <v>1</v>
      </c>
    </row>
    <row r="105" spans="1:19" s="119" customFormat="1" ht="30" customHeight="1">
      <c r="A105" s="113">
        <v>703</v>
      </c>
      <c r="B105" s="167" t="s">
        <v>604</v>
      </c>
      <c r="C105" s="391" t="s">
        <v>921</v>
      </c>
      <c r="D105" s="154" t="s">
        <v>605</v>
      </c>
      <c r="E105" s="147" t="s">
        <v>20</v>
      </c>
      <c r="F105" s="153">
        <v>39932</v>
      </c>
      <c r="G105" s="157" t="s">
        <v>42</v>
      </c>
      <c r="H105" s="142" t="s">
        <v>23</v>
      </c>
      <c r="I105" s="116" t="s">
        <v>13</v>
      </c>
      <c r="J105" s="116" t="s">
        <v>606</v>
      </c>
      <c r="K105" s="116" t="s">
        <v>32</v>
      </c>
      <c r="L105" s="116" t="s">
        <v>32</v>
      </c>
      <c r="M105" s="118">
        <f t="shared" ref="M105:R105" si="8">SUM(M110:M124)</f>
        <v>14814900</v>
      </c>
      <c r="N105" s="118">
        <f t="shared" si="8"/>
        <v>13728844.200000003</v>
      </c>
      <c r="O105" s="118">
        <f t="shared" si="8"/>
        <v>12551300</v>
      </c>
      <c r="P105" s="118">
        <f t="shared" si="8"/>
        <v>13252300</v>
      </c>
      <c r="Q105" s="118">
        <f t="shared" si="8"/>
        <v>13252300</v>
      </c>
      <c r="R105" s="118">
        <f t="shared" si="8"/>
        <v>13252300</v>
      </c>
      <c r="S105" s="113">
        <v>1</v>
      </c>
    </row>
    <row r="106" spans="1:19" s="119" customFormat="1" ht="30" customHeight="1">
      <c r="A106" s="413"/>
      <c r="B106" s="147"/>
      <c r="C106" s="401"/>
      <c r="D106" s="154" t="s">
        <v>607</v>
      </c>
      <c r="E106" s="147" t="s">
        <v>521</v>
      </c>
      <c r="F106" s="153">
        <v>39448</v>
      </c>
      <c r="G106" s="157" t="s">
        <v>42</v>
      </c>
      <c r="H106" s="414"/>
      <c r="I106" s="414"/>
      <c r="J106" s="414"/>
      <c r="K106" s="414"/>
      <c r="L106" s="158"/>
      <c r="M106" s="158"/>
      <c r="N106" s="415"/>
      <c r="O106" s="158"/>
      <c r="P106" s="231"/>
      <c r="Q106" s="231"/>
      <c r="R106" s="231"/>
      <c r="S106" s="158"/>
    </row>
    <row r="107" spans="1:19" s="119" customFormat="1" ht="30" customHeight="1">
      <c r="A107" s="518"/>
      <c r="B107" s="147"/>
      <c r="C107" s="401"/>
      <c r="D107" s="491" t="s">
        <v>608</v>
      </c>
      <c r="E107" s="143" t="s">
        <v>20</v>
      </c>
      <c r="F107" s="166">
        <v>40909</v>
      </c>
      <c r="G107" s="157" t="s">
        <v>42</v>
      </c>
      <c r="H107" s="414"/>
      <c r="I107" s="414"/>
      <c r="J107" s="414"/>
      <c r="K107" s="414"/>
      <c r="L107" s="158"/>
      <c r="M107" s="158"/>
      <c r="N107" s="415"/>
      <c r="O107" s="158"/>
      <c r="P107" s="231"/>
      <c r="Q107" s="231"/>
      <c r="R107" s="231"/>
      <c r="S107" s="158"/>
    </row>
    <row r="108" spans="1:19" s="119" customFormat="1" ht="30" customHeight="1">
      <c r="A108" s="413"/>
      <c r="B108" s="147"/>
      <c r="C108" s="401"/>
      <c r="D108" s="519" t="s">
        <v>609</v>
      </c>
      <c r="E108" s="143" t="s">
        <v>20</v>
      </c>
      <c r="F108" s="520">
        <v>42614</v>
      </c>
      <c r="G108" s="521" t="s">
        <v>42</v>
      </c>
      <c r="H108" s="414"/>
      <c r="I108" s="414"/>
      <c r="J108" s="414"/>
      <c r="K108" s="414"/>
      <c r="L108" s="158"/>
      <c r="M108" s="158"/>
      <c r="N108" s="415"/>
      <c r="O108" s="158"/>
      <c r="P108" s="231"/>
      <c r="Q108" s="231"/>
      <c r="R108" s="231"/>
      <c r="S108" s="158"/>
    </row>
    <row r="109" spans="1:19" s="119" customFormat="1" ht="30" customHeight="1">
      <c r="A109" s="413"/>
      <c r="B109" s="147"/>
      <c r="C109" s="401"/>
      <c r="D109" s="154" t="s">
        <v>610</v>
      </c>
      <c r="E109" s="147" t="s">
        <v>521</v>
      </c>
      <c r="F109" s="153">
        <v>43101</v>
      </c>
      <c r="G109" s="157" t="s">
        <v>522</v>
      </c>
      <c r="H109" s="414"/>
      <c r="I109" s="414"/>
      <c r="J109" s="414"/>
      <c r="K109" s="414"/>
      <c r="L109" s="158"/>
      <c r="M109" s="158"/>
      <c r="N109" s="415"/>
      <c r="O109" s="158"/>
      <c r="P109" s="231"/>
      <c r="Q109" s="231"/>
      <c r="R109" s="231"/>
      <c r="S109" s="158"/>
    </row>
    <row r="110" spans="1:19" s="119" customFormat="1" ht="30" customHeight="1">
      <c r="A110" s="417"/>
      <c r="B110" s="124"/>
      <c r="C110" s="394" t="s">
        <v>134</v>
      </c>
      <c r="D110" s="522"/>
      <c r="E110" s="522"/>
      <c r="F110" s="523"/>
      <c r="G110" s="430"/>
      <c r="H110" s="116" t="s">
        <v>23</v>
      </c>
      <c r="I110" s="116" t="s">
        <v>13</v>
      </c>
      <c r="J110" s="116" t="s">
        <v>606</v>
      </c>
      <c r="K110" s="116" t="s">
        <v>68</v>
      </c>
      <c r="L110" s="113">
        <v>211</v>
      </c>
      <c r="M110" s="113">
        <v>5754100</v>
      </c>
      <c r="N110" s="395">
        <v>5753984.54</v>
      </c>
      <c r="O110" s="113">
        <v>4855600</v>
      </c>
      <c r="P110" s="113">
        <v>4855600</v>
      </c>
      <c r="Q110" s="113">
        <v>4855600</v>
      </c>
      <c r="R110" s="113">
        <v>4855600</v>
      </c>
      <c r="S110" s="113">
        <v>1</v>
      </c>
    </row>
    <row r="111" spans="1:19" s="119" customFormat="1" ht="30" customHeight="1">
      <c r="A111" s="417"/>
      <c r="B111" s="124"/>
      <c r="C111" s="397" t="s">
        <v>167</v>
      </c>
      <c r="D111" s="522"/>
      <c r="E111" s="522"/>
      <c r="F111" s="523"/>
      <c r="G111" s="430"/>
      <c r="H111" s="116" t="s">
        <v>23</v>
      </c>
      <c r="I111" s="116" t="s">
        <v>13</v>
      </c>
      <c r="J111" s="116" t="s">
        <v>606</v>
      </c>
      <c r="K111" s="116" t="s">
        <v>71</v>
      </c>
      <c r="L111" s="113">
        <v>213</v>
      </c>
      <c r="M111" s="113">
        <v>1673500</v>
      </c>
      <c r="N111" s="395">
        <v>1673436.57</v>
      </c>
      <c r="O111" s="113">
        <v>1466400</v>
      </c>
      <c r="P111" s="113">
        <v>1466400</v>
      </c>
      <c r="Q111" s="113">
        <v>1466400</v>
      </c>
      <c r="R111" s="113">
        <v>1466400</v>
      </c>
      <c r="S111" s="113">
        <v>1</v>
      </c>
    </row>
    <row r="112" spans="1:19" s="119" customFormat="1" ht="30" customHeight="1">
      <c r="A112" s="417"/>
      <c r="B112" s="124"/>
      <c r="C112" s="397" t="s">
        <v>105</v>
      </c>
      <c r="D112" s="522"/>
      <c r="E112" s="522"/>
      <c r="F112" s="523"/>
      <c r="G112" s="430"/>
      <c r="H112" s="116" t="s">
        <v>23</v>
      </c>
      <c r="I112" s="116" t="s">
        <v>13</v>
      </c>
      <c r="J112" s="116" t="s">
        <v>606</v>
      </c>
      <c r="K112" s="116" t="s">
        <v>69</v>
      </c>
      <c r="L112" s="113">
        <v>212</v>
      </c>
      <c r="M112" s="113">
        <v>133600</v>
      </c>
      <c r="N112" s="395">
        <v>129558.21</v>
      </c>
      <c r="O112" s="113">
        <v>24000</v>
      </c>
      <c r="P112" s="113">
        <v>24000</v>
      </c>
      <c r="Q112" s="113">
        <v>24000</v>
      </c>
      <c r="R112" s="113">
        <v>24000</v>
      </c>
      <c r="S112" s="113">
        <v>1</v>
      </c>
    </row>
    <row r="113" spans="1:19" s="119" customFormat="1" ht="30" customHeight="1">
      <c r="A113" s="417"/>
      <c r="B113" s="124"/>
      <c r="C113" s="397" t="s">
        <v>106</v>
      </c>
      <c r="D113" s="522"/>
      <c r="E113" s="522"/>
      <c r="F113" s="523"/>
      <c r="G113" s="430"/>
      <c r="H113" s="116" t="s">
        <v>23</v>
      </c>
      <c r="I113" s="116" t="s">
        <v>13</v>
      </c>
      <c r="J113" s="116" t="s">
        <v>606</v>
      </c>
      <c r="K113" s="116" t="s">
        <v>69</v>
      </c>
      <c r="L113" s="113">
        <v>222</v>
      </c>
      <c r="M113" s="113">
        <v>0</v>
      </c>
      <c r="N113" s="395">
        <v>0</v>
      </c>
      <c r="O113" s="113">
        <v>0</v>
      </c>
      <c r="P113" s="113">
        <v>0</v>
      </c>
      <c r="Q113" s="113">
        <v>0</v>
      </c>
      <c r="R113" s="113">
        <v>0</v>
      </c>
      <c r="S113" s="113"/>
    </row>
    <row r="114" spans="1:19" s="119" customFormat="1" ht="30" customHeight="1">
      <c r="A114" s="417"/>
      <c r="B114" s="124"/>
      <c r="C114" s="397" t="s">
        <v>523</v>
      </c>
      <c r="D114" s="522"/>
      <c r="E114" s="522"/>
      <c r="F114" s="523"/>
      <c r="G114" s="430"/>
      <c r="H114" s="116" t="s">
        <v>23</v>
      </c>
      <c r="I114" s="116" t="s">
        <v>13</v>
      </c>
      <c r="J114" s="116" t="s">
        <v>606</v>
      </c>
      <c r="K114" s="116" t="s">
        <v>111</v>
      </c>
      <c r="L114" s="113">
        <v>221</v>
      </c>
      <c r="M114" s="113">
        <v>818300</v>
      </c>
      <c r="N114" s="395">
        <v>709892.07</v>
      </c>
      <c r="O114" s="155">
        <v>942400</v>
      </c>
      <c r="P114" s="113">
        <v>942400</v>
      </c>
      <c r="Q114" s="113">
        <v>942400</v>
      </c>
      <c r="R114" s="113">
        <v>942400</v>
      </c>
      <c r="S114" s="113">
        <v>1</v>
      </c>
    </row>
    <row r="115" spans="1:19" s="119" customFormat="1" ht="30" customHeight="1">
      <c r="A115" s="417"/>
      <c r="B115" s="124"/>
      <c r="C115" s="397" t="s">
        <v>106</v>
      </c>
      <c r="D115" s="522"/>
      <c r="E115" s="522"/>
      <c r="F115" s="523"/>
      <c r="G115" s="430"/>
      <c r="H115" s="116" t="s">
        <v>23</v>
      </c>
      <c r="I115" s="116" t="s">
        <v>13</v>
      </c>
      <c r="J115" s="116" t="s">
        <v>606</v>
      </c>
      <c r="K115" s="116" t="s">
        <v>111</v>
      </c>
      <c r="L115" s="113">
        <v>222</v>
      </c>
      <c r="M115" s="113">
        <v>0</v>
      </c>
      <c r="N115" s="395">
        <v>0</v>
      </c>
      <c r="O115" s="155">
        <v>0</v>
      </c>
      <c r="P115" s="113">
        <v>0</v>
      </c>
      <c r="Q115" s="113"/>
      <c r="R115" s="113"/>
      <c r="S115" s="113"/>
    </row>
    <row r="116" spans="1:19" s="119" customFormat="1" ht="30" customHeight="1">
      <c r="A116" s="417"/>
      <c r="B116" s="124"/>
      <c r="C116" s="397" t="s">
        <v>524</v>
      </c>
      <c r="D116" s="522"/>
      <c r="E116" s="522"/>
      <c r="F116" s="523"/>
      <c r="G116" s="430"/>
      <c r="H116" s="116" t="s">
        <v>23</v>
      </c>
      <c r="I116" s="116" t="s">
        <v>13</v>
      </c>
      <c r="J116" s="116" t="s">
        <v>606</v>
      </c>
      <c r="K116" s="116" t="s">
        <v>111</v>
      </c>
      <c r="L116" s="113">
        <v>223</v>
      </c>
      <c r="M116" s="113">
        <v>1821400</v>
      </c>
      <c r="N116" s="395">
        <v>1576392.4</v>
      </c>
      <c r="O116" s="155">
        <v>1900000</v>
      </c>
      <c r="P116" s="113">
        <v>1900000</v>
      </c>
      <c r="Q116" s="113">
        <v>1900000</v>
      </c>
      <c r="R116" s="113">
        <v>1900000</v>
      </c>
      <c r="S116" s="113">
        <v>1</v>
      </c>
    </row>
    <row r="117" spans="1:19" s="119" customFormat="1" ht="30" customHeight="1">
      <c r="A117" s="417"/>
      <c r="B117" s="124"/>
      <c r="C117" s="394" t="s">
        <v>525</v>
      </c>
      <c r="D117" s="522"/>
      <c r="E117" s="522"/>
      <c r="F117" s="523"/>
      <c r="G117" s="430"/>
      <c r="H117" s="116" t="s">
        <v>23</v>
      </c>
      <c r="I117" s="116" t="s">
        <v>13</v>
      </c>
      <c r="J117" s="116" t="s">
        <v>606</v>
      </c>
      <c r="K117" s="116" t="s">
        <v>111</v>
      </c>
      <c r="L117" s="113">
        <v>225</v>
      </c>
      <c r="M117" s="113">
        <v>280000</v>
      </c>
      <c r="N117" s="395">
        <v>276751.8</v>
      </c>
      <c r="O117" s="155">
        <v>147800</v>
      </c>
      <c r="P117" s="113">
        <v>848800</v>
      </c>
      <c r="Q117" s="113">
        <v>848800</v>
      </c>
      <c r="R117" s="113">
        <v>848800</v>
      </c>
      <c r="S117" s="113">
        <v>1</v>
      </c>
    </row>
    <row r="118" spans="1:19" s="119" customFormat="1" ht="30" customHeight="1">
      <c r="A118" s="417"/>
      <c r="B118" s="124"/>
      <c r="C118" s="408" t="s">
        <v>190</v>
      </c>
      <c r="D118" s="522"/>
      <c r="E118" s="522"/>
      <c r="F118" s="523"/>
      <c r="G118" s="430"/>
      <c r="H118" s="116" t="s">
        <v>23</v>
      </c>
      <c r="I118" s="116" t="s">
        <v>13</v>
      </c>
      <c r="J118" s="116" t="s">
        <v>606</v>
      </c>
      <c r="K118" s="116" t="s">
        <v>111</v>
      </c>
      <c r="L118" s="113">
        <v>226</v>
      </c>
      <c r="M118" s="113">
        <v>547400</v>
      </c>
      <c r="N118" s="395">
        <v>467059.13</v>
      </c>
      <c r="O118" s="155">
        <v>1259100</v>
      </c>
      <c r="P118" s="113">
        <v>1259100</v>
      </c>
      <c r="Q118" s="113">
        <v>1259100</v>
      </c>
      <c r="R118" s="113">
        <v>1259100</v>
      </c>
      <c r="S118" s="113">
        <v>1</v>
      </c>
    </row>
    <row r="119" spans="1:19" s="119" customFormat="1" ht="30" customHeight="1">
      <c r="A119" s="417"/>
      <c r="B119" s="124"/>
      <c r="C119" s="408" t="s">
        <v>113</v>
      </c>
      <c r="D119" s="522"/>
      <c r="E119" s="522"/>
      <c r="F119" s="523"/>
      <c r="G119" s="430"/>
      <c r="H119" s="116" t="s">
        <v>23</v>
      </c>
      <c r="I119" s="116" t="s">
        <v>13</v>
      </c>
      <c r="J119" s="116" t="s">
        <v>606</v>
      </c>
      <c r="K119" s="116" t="s">
        <v>111</v>
      </c>
      <c r="L119" s="113">
        <v>290</v>
      </c>
      <c r="M119" s="113"/>
      <c r="N119" s="395"/>
      <c r="O119" s="155">
        <v>0</v>
      </c>
      <c r="P119" s="113">
        <v>0</v>
      </c>
      <c r="Q119" s="113">
        <v>0</v>
      </c>
      <c r="R119" s="113">
        <v>0</v>
      </c>
      <c r="S119" s="113">
        <v>1</v>
      </c>
    </row>
    <row r="120" spans="1:19" s="119" customFormat="1" ht="30" customHeight="1">
      <c r="A120" s="417"/>
      <c r="B120" s="124"/>
      <c r="C120" s="394" t="s">
        <v>118</v>
      </c>
      <c r="D120" s="522"/>
      <c r="E120" s="522"/>
      <c r="F120" s="523"/>
      <c r="G120" s="430"/>
      <c r="H120" s="116" t="s">
        <v>23</v>
      </c>
      <c r="I120" s="116" t="s">
        <v>13</v>
      </c>
      <c r="J120" s="116" t="s">
        <v>606</v>
      </c>
      <c r="K120" s="116" t="s">
        <v>111</v>
      </c>
      <c r="L120" s="113">
        <v>310</v>
      </c>
      <c r="M120" s="113">
        <v>1451500</v>
      </c>
      <c r="N120" s="395">
        <v>1340973.03</v>
      </c>
      <c r="O120" s="155">
        <v>0</v>
      </c>
      <c r="P120" s="113">
        <v>0</v>
      </c>
      <c r="Q120" s="113">
        <v>0</v>
      </c>
      <c r="R120" s="113">
        <v>0</v>
      </c>
      <c r="S120" s="113">
        <v>1</v>
      </c>
    </row>
    <row r="121" spans="1:19" s="119" customFormat="1" ht="30" customHeight="1">
      <c r="A121" s="417"/>
      <c r="B121" s="124"/>
      <c r="C121" s="394" t="s">
        <v>115</v>
      </c>
      <c r="D121" s="522"/>
      <c r="E121" s="522"/>
      <c r="F121" s="523"/>
      <c r="G121" s="430"/>
      <c r="H121" s="116" t="s">
        <v>23</v>
      </c>
      <c r="I121" s="116" t="s">
        <v>13</v>
      </c>
      <c r="J121" s="116" t="s">
        <v>606</v>
      </c>
      <c r="K121" s="116" t="s">
        <v>111</v>
      </c>
      <c r="L121" s="113">
        <v>340</v>
      </c>
      <c r="M121" s="113">
        <v>2061300</v>
      </c>
      <c r="N121" s="395">
        <v>1529037.99</v>
      </c>
      <c r="O121" s="155">
        <v>1685000</v>
      </c>
      <c r="P121" s="113">
        <v>1685000</v>
      </c>
      <c r="Q121" s="113">
        <v>1685000</v>
      </c>
      <c r="R121" s="113">
        <v>1685000</v>
      </c>
      <c r="S121" s="113">
        <v>1</v>
      </c>
    </row>
    <row r="122" spans="1:19" s="119" customFormat="1" ht="30" customHeight="1">
      <c r="A122" s="417"/>
      <c r="B122" s="124"/>
      <c r="C122" s="397" t="s">
        <v>113</v>
      </c>
      <c r="D122" s="522"/>
      <c r="E122" s="522"/>
      <c r="F122" s="523"/>
      <c r="G122" s="430"/>
      <c r="H122" s="116" t="s">
        <v>23</v>
      </c>
      <c r="I122" s="116" t="s">
        <v>13</v>
      </c>
      <c r="J122" s="116" t="s">
        <v>606</v>
      </c>
      <c r="K122" s="116" t="s">
        <v>476</v>
      </c>
      <c r="L122" s="113">
        <v>290</v>
      </c>
      <c r="M122" s="113">
        <v>234700</v>
      </c>
      <c r="N122" s="395">
        <v>233891</v>
      </c>
      <c r="O122" s="113">
        <v>247700</v>
      </c>
      <c r="P122" s="113">
        <v>247700</v>
      </c>
      <c r="Q122" s="113">
        <v>247700</v>
      </c>
      <c r="R122" s="113">
        <v>247700</v>
      </c>
      <c r="S122" s="113">
        <v>1</v>
      </c>
    </row>
    <row r="123" spans="1:19" s="119" customFormat="1" ht="30" customHeight="1">
      <c r="A123" s="417"/>
      <c r="B123" s="406"/>
      <c r="C123" s="397" t="s">
        <v>113</v>
      </c>
      <c r="D123" s="522"/>
      <c r="E123" s="522"/>
      <c r="F123" s="523"/>
      <c r="G123" s="430"/>
      <c r="H123" s="432" t="s">
        <v>23</v>
      </c>
      <c r="I123" s="432" t="s">
        <v>13</v>
      </c>
      <c r="J123" s="116" t="s">
        <v>606</v>
      </c>
      <c r="K123" s="432" t="s">
        <v>539</v>
      </c>
      <c r="L123" s="439">
        <v>290</v>
      </c>
      <c r="M123" s="439">
        <v>26100</v>
      </c>
      <c r="N123" s="440">
        <v>24900</v>
      </c>
      <c r="O123" s="439">
        <v>23300</v>
      </c>
      <c r="P123" s="439">
        <v>23300</v>
      </c>
      <c r="Q123" s="439">
        <v>23300</v>
      </c>
      <c r="R123" s="439">
        <v>23300</v>
      </c>
      <c r="S123" s="439">
        <v>1</v>
      </c>
    </row>
    <row r="124" spans="1:19" s="119" customFormat="1" ht="30" customHeight="1">
      <c r="A124" s="421"/>
      <c r="B124" s="411"/>
      <c r="C124" s="397" t="s">
        <v>113</v>
      </c>
      <c r="D124" s="524"/>
      <c r="E124" s="524"/>
      <c r="F124" s="525"/>
      <c r="G124" s="431"/>
      <c r="H124" s="432" t="s">
        <v>23</v>
      </c>
      <c r="I124" s="432" t="s">
        <v>13</v>
      </c>
      <c r="J124" s="432" t="s">
        <v>606</v>
      </c>
      <c r="K124" s="432" t="s">
        <v>70</v>
      </c>
      <c r="L124" s="439">
        <v>290</v>
      </c>
      <c r="M124" s="439">
        <v>13000</v>
      </c>
      <c r="N124" s="440">
        <v>12967.46</v>
      </c>
      <c r="O124" s="439">
        <v>0</v>
      </c>
      <c r="P124" s="439">
        <v>0</v>
      </c>
      <c r="Q124" s="439">
        <v>0</v>
      </c>
      <c r="R124" s="439">
        <v>0</v>
      </c>
      <c r="S124" s="439">
        <v>1</v>
      </c>
    </row>
    <row r="125" spans="1:19" s="119" customFormat="1" ht="30" customHeight="1">
      <c r="A125" s="133">
        <v>703</v>
      </c>
      <c r="B125" s="438" t="s">
        <v>611</v>
      </c>
      <c r="C125" s="526" t="s">
        <v>612</v>
      </c>
      <c r="D125" s="527" t="s">
        <v>613</v>
      </c>
      <c r="E125" s="528" t="s">
        <v>20</v>
      </c>
      <c r="F125" s="529"/>
      <c r="G125" s="429" t="s">
        <v>42</v>
      </c>
      <c r="H125" s="142" t="s">
        <v>23</v>
      </c>
      <c r="I125" s="142" t="s">
        <v>13</v>
      </c>
      <c r="J125" s="142" t="s">
        <v>614</v>
      </c>
      <c r="K125" s="142" t="s">
        <v>32</v>
      </c>
      <c r="L125" s="142" t="s">
        <v>32</v>
      </c>
      <c r="M125" s="530">
        <f>SUM(M128:M131)</f>
        <v>1778800</v>
      </c>
      <c r="N125" s="436">
        <f>SUM(N128:N131)</f>
        <v>1416726.8</v>
      </c>
      <c r="O125" s="487">
        <f>SUM(O128:O131)</f>
        <v>721200</v>
      </c>
      <c r="P125" s="530">
        <f>SUM(P128:P131)</f>
        <v>721200</v>
      </c>
      <c r="Q125" s="530">
        <f>SUM(Q126:Q131)</f>
        <v>721200</v>
      </c>
      <c r="R125" s="530">
        <f>SUM(R128:R131)</f>
        <v>721200</v>
      </c>
      <c r="S125" s="530">
        <v>3</v>
      </c>
    </row>
    <row r="126" spans="1:19" s="119" customFormat="1" ht="30" customHeight="1">
      <c r="A126" s="151"/>
      <c r="B126" s="406"/>
      <c r="C126" s="531"/>
      <c r="D126" s="532"/>
      <c r="E126" s="522"/>
      <c r="F126" s="523"/>
      <c r="G126" s="430"/>
      <c r="H126" s="142"/>
      <c r="I126" s="142"/>
      <c r="J126" s="142"/>
      <c r="K126" s="142"/>
      <c r="L126" s="143"/>
      <c r="M126" s="143"/>
      <c r="N126" s="404"/>
      <c r="O126" s="144"/>
      <c r="P126" s="143"/>
      <c r="Q126" s="143"/>
      <c r="R126" s="143"/>
      <c r="S126" s="143"/>
    </row>
    <row r="127" spans="1:19" s="119" customFormat="1" ht="30" customHeight="1">
      <c r="A127" s="151"/>
      <c r="B127" s="406"/>
      <c r="C127" s="533"/>
      <c r="D127" s="534" t="s">
        <v>615</v>
      </c>
      <c r="E127" s="522" t="s">
        <v>20</v>
      </c>
      <c r="F127" s="523">
        <v>42370</v>
      </c>
      <c r="G127" s="430" t="s">
        <v>616</v>
      </c>
      <c r="H127" s="141"/>
      <c r="I127" s="141"/>
      <c r="J127" s="141"/>
      <c r="K127" s="141"/>
      <c r="L127" s="162"/>
      <c r="M127" s="162"/>
      <c r="N127" s="535"/>
      <c r="O127" s="495"/>
      <c r="P127" s="162"/>
      <c r="Q127" s="162"/>
      <c r="R127" s="162"/>
      <c r="S127" s="162"/>
    </row>
    <row r="128" spans="1:19" s="119" customFormat="1" ht="30" customHeight="1">
      <c r="A128" s="151"/>
      <c r="B128" s="406"/>
      <c r="C128" s="394" t="s">
        <v>525</v>
      </c>
      <c r="D128" s="534"/>
      <c r="E128" s="522"/>
      <c r="F128" s="523"/>
      <c r="G128" s="430"/>
      <c r="H128" s="141" t="s">
        <v>23</v>
      </c>
      <c r="I128" s="141" t="s">
        <v>13</v>
      </c>
      <c r="J128" s="141" t="s">
        <v>614</v>
      </c>
      <c r="K128" s="141" t="s">
        <v>111</v>
      </c>
      <c r="L128" s="162">
        <v>225</v>
      </c>
      <c r="M128" s="162">
        <v>100000</v>
      </c>
      <c r="N128" s="535">
        <v>63780</v>
      </c>
      <c r="O128" s="495">
        <v>102000</v>
      </c>
      <c r="P128" s="162">
        <v>102000</v>
      </c>
      <c r="Q128" s="162">
        <v>102000</v>
      </c>
      <c r="R128" s="162">
        <v>102000</v>
      </c>
      <c r="S128" s="162">
        <v>3</v>
      </c>
    </row>
    <row r="129" spans="1:19" s="119" customFormat="1" ht="30" customHeight="1">
      <c r="A129" s="151"/>
      <c r="B129" s="406"/>
      <c r="C129" s="408" t="s">
        <v>190</v>
      </c>
      <c r="D129" s="536"/>
      <c r="E129" s="536"/>
      <c r="F129" s="537"/>
      <c r="G129" s="157"/>
      <c r="H129" s="141" t="s">
        <v>23</v>
      </c>
      <c r="I129" s="141" t="s">
        <v>13</v>
      </c>
      <c r="J129" s="141" t="s">
        <v>614</v>
      </c>
      <c r="K129" s="141" t="s">
        <v>111</v>
      </c>
      <c r="L129" s="162">
        <v>226</v>
      </c>
      <c r="M129" s="162">
        <v>760300</v>
      </c>
      <c r="N129" s="535">
        <v>531749.80000000005</v>
      </c>
      <c r="O129" s="495">
        <v>584200</v>
      </c>
      <c r="P129" s="162">
        <v>584200</v>
      </c>
      <c r="Q129" s="162">
        <v>584200</v>
      </c>
      <c r="R129" s="162">
        <v>584200</v>
      </c>
      <c r="S129" s="162">
        <v>3</v>
      </c>
    </row>
    <row r="130" spans="1:19" s="119" customFormat="1" ht="30" customHeight="1">
      <c r="A130" s="151"/>
      <c r="B130" s="406"/>
      <c r="C130" s="394" t="s">
        <v>118</v>
      </c>
      <c r="D130" s="536"/>
      <c r="E130" s="536"/>
      <c r="F130" s="537"/>
      <c r="G130" s="157"/>
      <c r="H130" s="141" t="s">
        <v>23</v>
      </c>
      <c r="I130" s="141" t="s">
        <v>13</v>
      </c>
      <c r="J130" s="141" t="s">
        <v>614</v>
      </c>
      <c r="K130" s="141" t="s">
        <v>111</v>
      </c>
      <c r="L130" s="162">
        <v>310</v>
      </c>
      <c r="M130" s="162">
        <v>877500</v>
      </c>
      <c r="N130" s="535">
        <v>780607</v>
      </c>
      <c r="O130" s="495">
        <v>0</v>
      </c>
      <c r="P130" s="162">
        <v>0</v>
      </c>
      <c r="Q130" s="162">
        <v>0</v>
      </c>
      <c r="R130" s="162">
        <v>0</v>
      </c>
      <c r="S130" s="162">
        <v>3</v>
      </c>
    </row>
    <row r="131" spans="1:19" s="119" customFormat="1" ht="30" customHeight="1">
      <c r="A131" s="138"/>
      <c r="B131" s="411"/>
      <c r="C131" s="394" t="s">
        <v>115</v>
      </c>
      <c r="D131" s="538"/>
      <c r="E131" s="538"/>
      <c r="F131" s="539"/>
      <c r="G131" s="400"/>
      <c r="H131" s="141" t="s">
        <v>23</v>
      </c>
      <c r="I131" s="141" t="s">
        <v>13</v>
      </c>
      <c r="J131" s="141" t="s">
        <v>614</v>
      </c>
      <c r="K131" s="141" t="s">
        <v>111</v>
      </c>
      <c r="L131" s="162">
        <v>340</v>
      </c>
      <c r="M131" s="162">
        <v>41000</v>
      </c>
      <c r="N131" s="535">
        <v>40590</v>
      </c>
      <c r="O131" s="495">
        <v>35000</v>
      </c>
      <c r="P131" s="162">
        <v>35000</v>
      </c>
      <c r="Q131" s="162">
        <v>35000</v>
      </c>
      <c r="R131" s="162">
        <v>35000</v>
      </c>
      <c r="S131" s="162">
        <v>3</v>
      </c>
    </row>
    <row r="132" spans="1:19" s="119" customFormat="1" ht="30" customHeight="1">
      <c r="A132" s="157">
        <v>703</v>
      </c>
      <c r="B132" s="147" t="s">
        <v>617</v>
      </c>
      <c r="C132" s="391" t="s">
        <v>922</v>
      </c>
      <c r="D132" s="154" t="s">
        <v>618</v>
      </c>
      <c r="E132" s="147" t="s">
        <v>20</v>
      </c>
      <c r="F132" s="540">
        <v>40078</v>
      </c>
      <c r="G132" s="157" t="s">
        <v>42</v>
      </c>
      <c r="H132" s="142" t="s">
        <v>23</v>
      </c>
      <c r="I132" s="142" t="s">
        <v>13</v>
      </c>
      <c r="J132" s="142" t="s">
        <v>619</v>
      </c>
      <c r="K132" s="142" t="s">
        <v>32</v>
      </c>
      <c r="L132" s="142" t="s">
        <v>32</v>
      </c>
      <c r="M132" s="487">
        <f>SUM(M136:M146)</f>
        <v>1281100</v>
      </c>
      <c r="N132" s="487">
        <f>SUM(N136:N146)</f>
        <v>1274127.31</v>
      </c>
      <c r="O132" s="487">
        <v>1282600</v>
      </c>
      <c r="P132" s="487">
        <f>SUM(P136:P146)</f>
        <v>1282600</v>
      </c>
      <c r="Q132" s="487">
        <f>SUM(Q136:Q146)</f>
        <v>1282600</v>
      </c>
      <c r="R132" s="487">
        <f>R136+R137+R139+R140+R141+R142+R143+R144+R138</f>
        <v>1282600</v>
      </c>
      <c r="S132" s="143">
        <v>1</v>
      </c>
    </row>
    <row r="133" spans="1:19" s="119" customFormat="1" ht="30" customHeight="1">
      <c r="A133" s="157"/>
      <c r="B133" s="147"/>
      <c r="C133" s="391"/>
      <c r="D133" s="154" t="s">
        <v>620</v>
      </c>
      <c r="E133" s="147" t="s">
        <v>20</v>
      </c>
      <c r="F133" s="540">
        <v>40875</v>
      </c>
      <c r="G133" s="157" t="s">
        <v>42</v>
      </c>
      <c r="H133" s="142"/>
      <c r="I133" s="142"/>
      <c r="J133" s="142"/>
      <c r="K133" s="142"/>
      <c r="L133" s="142"/>
      <c r="M133" s="487"/>
      <c r="N133" s="436"/>
      <c r="O133" s="487"/>
      <c r="P133" s="487"/>
      <c r="Q133" s="487"/>
      <c r="R133" s="487"/>
      <c r="S133" s="143"/>
    </row>
    <row r="134" spans="1:19" s="119" customFormat="1" ht="30" customHeight="1">
      <c r="A134" s="417"/>
      <c r="B134" s="418"/>
      <c r="C134" s="393"/>
      <c r="D134" s="124" t="s">
        <v>621</v>
      </c>
      <c r="E134" s="147" t="s">
        <v>20</v>
      </c>
      <c r="F134" s="153">
        <v>42614</v>
      </c>
      <c r="G134" s="157" t="s">
        <v>42</v>
      </c>
      <c r="H134" s="414"/>
      <c r="I134" s="414"/>
      <c r="J134" s="414"/>
      <c r="K134" s="414"/>
      <c r="L134" s="158"/>
      <c r="M134" s="158"/>
      <c r="N134" s="415"/>
      <c r="O134" s="158"/>
      <c r="P134" s="231"/>
      <c r="Q134" s="231"/>
      <c r="R134" s="231"/>
      <c r="S134" s="158"/>
    </row>
    <row r="135" spans="1:19" s="119" customFormat="1" ht="30" customHeight="1">
      <c r="A135" s="417"/>
      <c r="B135" s="418"/>
      <c r="C135" s="393"/>
      <c r="D135" s="154" t="s">
        <v>520</v>
      </c>
      <c r="E135" s="147" t="s">
        <v>521</v>
      </c>
      <c r="F135" s="153">
        <v>43101</v>
      </c>
      <c r="G135" s="157" t="s">
        <v>522</v>
      </c>
      <c r="H135" s="414"/>
      <c r="I135" s="414"/>
      <c r="J135" s="414"/>
      <c r="K135" s="414"/>
      <c r="L135" s="158"/>
      <c r="M135" s="158"/>
      <c r="N135" s="415"/>
      <c r="O135" s="158"/>
      <c r="P135" s="231"/>
      <c r="Q135" s="231"/>
      <c r="R135" s="231"/>
      <c r="S135" s="158"/>
    </row>
    <row r="136" spans="1:19" s="119" customFormat="1" ht="30" customHeight="1">
      <c r="A136" s="417"/>
      <c r="B136" s="418"/>
      <c r="C136" s="394" t="s">
        <v>134</v>
      </c>
      <c r="D136" s="124"/>
      <c r="E136" s="147"/>
      <c r="F136" s="153"/>
      <c r="G136" s="157"/>
      <c r="H136" s="116" t="s">
        <v>23</v>
      </c>
      <c r="I136" s="116" t="s">
        <v>13</v>
      </c>
      <c r="J136" s="432" t="s">
        <v>619</v>
      </c>
      <c r="K136" s="116" t="s">
        <v>68</v>
      </c>
      <c r="L136" s="113">
        <v>211</v>
      </c>
      <c r="M136" s="113">
        <v>783600</v>
      </c>
      <c r="N136" s="395">
        <v>779924.27</v>
      </c>
      <c r="O136" s="113">
        <v>605200</v>
      </c>
      <c r="P136" s="113">
        <v>605200</v>
      </c>
      <c r="Q136" s="113">
        <v>605200</v>
      </c>
      <c r="R136" s="113">
        <v>605200</v>
      </c>
      <c r="S136" s="113">
        <v>1</v>
      </c>
    </row>
    <row r="137" spans="1:19" s="119" customFormat="1" ht="30" customHeight="1">
      <c r="A137" s="417"/>
      <c r="B137" s="418"/>
      <c r="C137" s="397" t="s">
        <v>167</v>
      </c>
      <c r="D137" s="124"/>
      <c r="E137" s="147"/>
      <c r="F137" s="153"/>
      <c r="G137" s="157"/>
      <c r="H137" s="116" t="s">
        <v>23</v>
      </c>
      <c r="I137" s="116" t="s">
        <v>13</v>
      </c>
      <c r="J137" s="432" t="s">
        <v>619</v>
      </c>
      <c r="K137" s="116" t="s">
        <v>71</v>
      </c>
      <c r="L137" s="113">
        <v>213</v>
      </c>
      <c r="M137" s="113">
        <v>232700</v>
      </c>
      <c r="N137" s="395">
        <v>230997.1</v>
      </c>
      <c r="O137" s="113">
        <v>182800</v>
      </c>
      <c r="P137" s="113">
        <v>182800</v>
      </c>
      <c r="Q137" s="113">
        <v>182800</v>
      </c>
      <c r="R137" s="113">
        <v>182800</v>
      </c>
      <c r="S137" s="113">
        <v>1</v>
      </c>
    </row>
    <row r="138" spans="1:19" s="119" customFormat="1" ht="30" customHeight="1">
      <c r="A138" s="417"/>
      <c r="B138" s="418"/>
      <c r="C138" s="397" t="s">
        <v>523</v>
      </c>
      <c r="D138" s="124"/>
      <c r="E138" s="147"/>
      <c r="F138" s="153"/>
      <c r="G138" s="157"/>
      <c r="H138" s="116" t="s">
        <v>23</v>
      </c>
      <c r="I138" s="116" t="s">
        <v>13</v>
      </c>
      <c r="J138" s="432" t="s">
        <v>619</v>
      </c>
      <c r="K138" s="116" t="s">
        <v>111</v>
      </c>
      <c r="L138" s="113">
        <v>221</v>
      </c>
      <c r="M138" s="113">
        <v>12400</v>
      </c>
      <c r="N138" s="395">
        <v>12378.23</v>
      </c>
      <c r="O138" s="113">
        <v>30000</v>
      </c>
      <c r="P138" s="113">
        <v>30000</v>
      </c>
      <c r="Q138" s="113">
        <v>30000</v>
      </c>
      <c r="R138" s="113">
        <v>30000</v>
      </c>
      <c r="S138" s="113">
        <v>1</v>
      </c>
    </row>
    <row r="139" spans="1:19" s="119" customFormat="1" ht="30" customHeight="1">
      <c r="A139" s="417"/>
      <c r="B139" s="418"/>
      <c r="C139" s="408" t="s">
        <v>524</v>
      </c>
      <c r="D139" s="541"/>
      <c r="E139" s="147"/>
      <c r="F139" s="153"/>
      <c r="G139" s="157"/>
      <c r="H139" s="116" t="s">
        <v>23</v>
      </c>
      <c r="I139" s="116" t="s">
        <v>13</v>
      </c>
      <c r="J139" s="432" t="s">
        <v>619</v>
      </c>
      <c r="K139" s="116" t="s">
        <v>111</v>
      </c>
      <c r="L139" s="113">
        <v>223</v>
      </c>
      <c r="M139" s="113">
        <v>79100</v>
      </c>
      <c r="N139" s="395">
        <v>78551.16</v>
      </c>
      <c r="O139" s="155">
        <v>81300</v>
      </c>
      <c r="P139" s="113">
        <v>81300</v>
      </c>
      <c r="Q139" s="113">
        <v>81300</v>
      </c>
      <c r="R139" s="113">
        <v>81300</v>
      </c>
      <c r="S139" s="113">
        <v>1</v>
      </c>
    </row>
    <row r="140" spans="1:19" s="119" customFormat="1" ht="30" customHeight="1">
      <c r="A140" s="417"/>
      <c r="B140" s="418"/>
      <c r="C140" s="394" t="s">
        <v>525</v>
      </c>
      <c r="D140" s="541"/>
      <c r="E140" s="147"/>
      <c r="F140" s="153"/>
      <c r="G140" s="157"/>
      <c r="H140" s="116" t="s">
        <v>23</v>
      </c>
      <c r="I140" s="116" t="s">
        <v>13</v>
      </c>
      <c r="J140" s="432" t="s">
        <v>619</v>
      </c>
      <c r="K140" s="116" t="s">
        <v>111</v>
      </c>
      <c r="L140" s="113">
        <v>225</v>
      </c>
      <c r="M140" s="113">
        <v>71500</v>
      </c>
      <c r="N140" s="395">
        <v>71457.600000000006</v>
      </c>
      <c r="O140" s="155">
        <v>63000</v>
      </c>
      <c r="P140" s="113">
        <v>63000</v>
      </c>
      <c r="Q140" s="113">
        <v>63000</v>
      </c>
      <c r="R140" s="113">
        <v>63000</v>
      </c>
      <c r="S140" s="113">
        <v>1</v>
      </c>
    </row>
    <row r="141" spans="1:19" s="119" customFormat="1" ht="30" customHeight="1">
      <c r="A141" s="417"/>
      <c r="B141" s="418"/>
      <c r="C141" s="408" t="s">
        <v>190</v>
      </c>
      <c r="D141" s="541"/>
      <c r="E141" s="147"/>
      <c r="F141" s="153"/>
      <c r="G141" s="157"/>
      <c r="H141" s="116" t="s">
        <v>23</v>
      </c>
      <c r="I141" s="116" t="s">
        <v>13</v>
      </c>
      <c r="J141" s="432" t="s">
        <v>619</v>
      </c>
      <c r="K141" s="116" t="s">
        <v>111</v>
      </c>
      <c r="L141" s="113">
        <v>226</v>
      </c>
      <c r="M141" s="113">
        <v>47500</v>
      </c>
      <c r="N141" s="395">
        <v>47467.95</v>
      </c>
      <c r="O141" s="155">
        <v>290300</v>
      </c>
      <c r="P141" s="113">
        <v>290300</v>
      </c>
      <c r="Q141" s="113">
        <v>290300</v>
      </c>
      <c r="R141" s="113">
        <v>290300</v>
      </c>
      <c r="S141" s="113">
        <v>1</v>
      </c>
    </row>
    <row r="142" spans="1:19" s="119" customFormat="1" ht="30" customHeight="1">
      <c r="A142" s="417"/>
      <c r="B142" s="418"/>
      <c r="C142" s="394" t="s">
        <v>118</v>
      </c>
      <c r="D142" s="541"/>
      <c r="E142" s="147"/>
      <c r="F142" s="153"/>
      <c r="G142" s="157"/>
      <c r="H142" s="116" t="s">
        <v>23</v>
      </c>
      <c r="I142" s="116" t="s">
        <v>13</v>
      </c>
      <c r="J142" s="432" t="s">
        <v>619</v>
      </c>
      <c r="K142" s="116" t="s">
        <v>111</v>
      </c>
      <c r="L142" s="113">
        <v>310</v>
      </c>
      <c r="M142" s="113">
        <v>24100</v>
      </c>
      <c r="N142" s="395">
        <v>24064</v>
      </c>
      <c r="O142" s="155">
        <v>0</v>
      </c>
      <c r="P142" s="113">
        <v>0</v>
      </c>
      <c r="Q142" s="113">
        <v>0</v>
      </c>
      <c r="R142" s="113">
        <v>0</v>
      </c>
      <c r="S142" s="113">
        <v>1</v>
      </c>
    </row>
    <row r="143" spans="1:19" s="119" customFormat="1" ht="30" customHeight="1">
      <c r="A143" s="417"/>
      <c r="B143" s="418"/>
      <c r="C143" s="394" t="s">
        <v>115</v>
      </c>
      <c r="D143" s="541"/>
      <c r="E143" s="147"/>
      <c r="F143" s="153"/>
      <c r="G143" s="157"/>
      <c r="H143" s="116" t="s">
        <v>23</v>
      </c>
      <c r="I143" s="116" t="s">
        <v>13</v>
      </c>
      <c r="J143" s="432" t="s">
        <v>619</v>
      </c>
      <c r="K143" s="116" t="s">
        <v>111</v>
      </c>
      <c r="L143" s="113">
        <v>340</v>
      </c>
      <c r="M143" s="113">
        <v>25200</v>
      </c>
      <c r="N143" s="395">
        <v>25168</v>
      </c>
      <c r="O143" s="155">
        <v>25000</v>
      </c>
      <c r="P143" s="113">
        <v>25000</v>
      </c>
      <c r="Q143" s="113">
        <v>25000</v>
      </c>
      <c r="R143" s="113">
        <v>25000</v>
      </c>
      <c r="S143" s="113">
        <v>1</v>
      </c>
    </row>
    <row r="144" spans="1:19" s="119" customFormat="1" ht="30" customHeight="1">
      <c r="A144" s="417"/>
      <c r="B144" s="418"/>
      <c r="C144" s="408" t="s">
        <v>622</v>
      </c>
      <c r="D144" s="541"/>
      <c r="E144" s="147"/>
      <c r="F144" s="153"/>
      <c r="G144" s="157"/>
      <c r="H144" s="432" t="s">
        <v>23</v>
      </c>
      <c r="I144" s="432" t="s">
        <v>13</v>
      </c>
      <c r="J144" s="432" t="s">
        <v>619</v>
      </c>
      <c r="K144" s="432" t="s">
        <v>476</v>
      </c>
      <c r="L144" s="439">
        <v>290</v>
      </c>
      <c r="M144" s="439">
        <v>2500</v>
      </c>
      <c r="N144" s="440">
        <v>2119</v>
      </c>
      <c r="O144" s="439">
        <v>5000</v>
      </c>
      <c r="P144" s="439">
        <v>5000</v>
      </c>
      <c r="Q144" s="439">
        <v>5000</v>
      </c>
      <c r="R144" s="439">
        <v>5000</v>
      </c>
      <c r="S144" s="439">
        <v>1</v>
      </c>
    </row>
    <row r="145" spans="1:25" s="119" customFormat="1" ht="30" customHeight="1">
      <c r="A145" s="417"/>
      <c r="B145" s="418"/>
      <c r="C145" s="408" t="s">
        <v>113</v>
      </c>
      <c r="D145" s="541"/>
      <c r="E145" s="406"/>
      <c r="F145" s="407"/>
      <c r="G145" s="430"/>
      <c r="H145" s="432" t="s">
        <v>23</v>
      </c>
      <c r="I145" s="432" t="s">
        <v>13</v>
      </c>
      <c r="J145" s="432" t="s">
        <v>619</v>
      </c>
      <c r="K145" s="432" t="s">
        <v>539</v>
      </c>
      <c r="L145" s="439">
        <v>290</v>
      </c>
      <c r="M145" s="439">
        <v>2500</v>
      </c>
      <c r="N145" s="440">
        <v>2000</v>
      </c>
      <c r="O145" s="439">
        <v>0</v>
      </c>
      <c r="P145" s="439">
        <v>0</v>
      </c>
      <c r="Q145" s="439">
        <v>0</v>
      </c>
      <c r="R145" s="439">
        <v>0</v>
      </c>
      <c r="S145" s="439">
        <v>1</v>
      </c>
    </row>
    <row r="146" spans="1:25" s="119" customFormat="1" ht="30" customHeight="1">
      <c r="A146" s="421"/>
      <c r="B146" s="422"/>
      <c r="C146" s="408" t="s">
        <v>113</v>
      </c>
      <c r="D146" s="542"/>
      <c r="E146" s="411"/>
      <c r="F146" s="412"/>
      <c r="G146" s="431"/>
      <c r="H146" s="116" t="s">
        <v>23</v>
      </c>
      <c r="I146" s="116" t="s">
        <v>13</v>
      </c>
      <c r="J146" s="432" t="s">
        <v>619</v>
      </c>
      <c r="K146" s="116" t="s">
        <v>70</v>
      </c>
      <c r="L146" s="113">
        <v>290</v>
      </c>
      <c r="M146" s="113">
        <v>0</v>
      </c>
      <c r="N146" s="395">
        <v>0</v>
      </c>
      <c r="O146" s="113">
        <v>0</v>
      </c>
      <c r="P146" s="113">
        <v>0</v>
      </c>
      <c r="Q146" s="113">
        <v>0</v>
      </c>
      <c r="R146" s="113">
        <v>0</v>
      </c>
      <c r="S146" s="113">
        <v>1</v>
      </c>
    </row>
    <row r="147" spans="1:25" s="119" customFormat="1" ht="30" customHeight="1">
      <c r="A147" s="413">
        <v>703</v>
      </c>
      <c r="B147" s="167" t="s">
        <v>623</v>
      </c>
      <c r="C147" s="543" t="s">
        <v>624</v>
      </c>
      <c r="D147" s="544" t="s">
        <v>625</v>
      </c>
      <c r="E147" s="147" t="s">
        <v>20</v>
      </c>
      <c r="F147" s="153" t="s">
        <v>566</v>
      </c>
      <c r="G147" s="157" t="s">
        <v>42</v>
      </c>
      <c r="H147" s="116" t="s">
        <v>23</v>
      </c>
      <c r="I147" s="116" t="s">
        <v>13</v>
      </c>
      <c r="J147" s="116" t="s">
        <v>626</v>
      </c>
      <c r="K147" s="116" t="s">
        <v>32</v>
      </c>
      <c r="L147" s="116" t="s">
        <v>32</v>
      </c>
      <c r="M147" s="118">
        <f t="shared" ref="M147:R147" si="9">SUM(M149:M151)</f>
        <v>631800</v>
      </c>
      <c r="N147" s="118">
        <f t="shared" si="9"/>
        <v>631663.51</v>
      </c>
      <c r="O147" s="118">
        <f t="shared" si="9"/>
        <v>732200</v>
      </c>
      <c r="P147" s="118">
        <f t="shared" si="9"/>
        <v>732200</v>
      </c>
      <c r="Q147" s="118">
        <f t="shared" si="9"/>
        <v>732200</v>
      </c>
      <c r="R147" s="118">
        <f t="shared" si="9"/>
        <v>732200</v>
      </c>
      <c r="S147" s="113"/>
    </row>
    <row r="148" spans="1:25" s="119" customFormat="1" ht="30" customHeight="1">
      <c r="A148" s="413"/>
      <c r="B148" s="147"/>
      <c r="C148" s="497"/>
      <c r="D148" s="545" t="s">
        <v>627</v>
      </c>
      <c r="E148" s="147" t="s">
        <v>20</v>
      </c>
      <c r="F148" s="153" t="s">
        <v>566</v>
      </c>
      <c r="G148" s="157" t="s">
        <v>42</v>
      </c>
      <c r="H148" s="141"/>
      <c r="I148" s="141"/>
      <c r="J148" s="141"/>
      <c r="K148" s="142"/>
      <c r="L148" s="143"/>
      <c r="M148" s="162"/>
      <c r="N148" s="535"/>
      <c r="O148" s="162"/>
      <c r="P148" s="162"/>
      <c r="Q148" s="162"/>
      <c r="R148" s="162"/>
      <c r="S148" s="143"/>
    </row>
    <row r="149" spans="1:25" s="119" customFormat="1" ht="30" customHeight="1">
      <c r="A149" s="413"/>
      <c r="B149" s="147"/>
      <c r="C149" s="390" t="s">
        <v>134</v>
      </c>
      <c r="D149" s="546"/>
      <c r="E149" s="147"/>
      <c r="F149" s="153"/>
      <c r="G149" s="157"/>
      <c r="H149" s="116" t="s">
        <v>23</v>
      </c>
      <c r="I149" s="116" t="s">
        <v>13</v>
      </c>
      <c r="J149" s="116" t="s">
        <v>626</v>
      </c>
      <c r="K149" s="116" t="s">
        <v>68</v>
      </c>
      <c r="L149" s="113">
        <v>211</v>
      </c>
      <c r="M149" s="113">
        <v>488300</v>
      </c>
      <c r="N149" s="395">
        <v>488255.95</v>
      </c>
      <c r="O149" s="113">
        <v>562400</v>
      </c>
      <c r="P149" s="113">
        <v>562400</v>
      </c>
      <c r="Q149" s="113">
        <v>562400</v>
      </c>
      <c r="R149" s="113">
        <v>562400</v>
      </c>
      <c r="S149" s="113">
        <v>1</v>
      </c>
    </row>
    <row r="150" spans="1:25" s="119" customFormat="1" ht="30" customHeight="1">
      <c r="A150" s="413"/>
      <c r="B150" s="158"/>
      <c r="C150" s="543" t="s">
        <v>167</v>
      </c>
      <c r="D150" s="546"/>
      <c r="E150" s="147"/>
      <c r="F150" s="153"/>
      <c r="G150" s="157"/>
      <c r="H150" s="116" t="s">
        <v>23</v>
      </c>
      <c r="I150" s="116" t="s">
        <v>13</v>
      </c>
      <c r="J150" s="116" t="s">
        <v>626</v>
      </c>
      <c r="K150" s="116" t="s">
        <v>71</v>
      </c>
      <c r="L150" s="113">
        <v>213</v>
      </c>
      <c r="M150" s="113">
        <v>143500</v>
      </c>
      <c r="N150" s="395">
        <v>143407.56</v>
      </c>
      <c r="O150" s="113">
        <v>169800</v>
      </c>
      <c r="P150" s="113">
        <v>169800</v>
      </c>
      <c r="Q150" s="113">
        <v>169800</v>
      </c>
      <c r="R150" s="113">
        <v>169800</v>
      </c>
      <c r="S150" s="113">
        <v>1</v>
      </c>
    </row>
    <row r="151" spans="1:25" s="119" customFormat="1" ht="30" customHeight="1">
      <c r="A151" s="413"/>
      <c r="B151" s="158"/>
      <c r="C151" s="390" t="s">
        <v>190</v>
      </c>
      <c r="D151" s="547"/>
      <c r="E151" s="147"/>
      <c r="F151" s="153"/>
      <c r="G151" s="157"/>
      <c r="H151" s="116" t="s">
        <v>23</v>
      </c>
      <c r="I151" s="116" t="s">
        <v>13</v>
      </c>
      <c r="J151" s="116" t="s">
        <v>626</v>
      </c>
      <c r="K151" s="116" t="s">
        <v>111</v>
      </c>
      <c r="L151" s="113">
        <v>226</v>
      </c>
      <c r="M151" s="113">
        <v>0</v>
      </c>
      <c r="N151" s="395">
        <v>0</v>
      </c>
      <c r="O151" s="113">
        <v>0</v>
      </c>
      <c r="P151" s="113">
        <v>0</v>
      </c>
      <c r="Q151" s="113">
        <v>0</v>
      </c>
      <c r="R151" s="113">
        <v>0</v>
      </c>
      <c r="S151" s="113">
        <v>1</v>
      </c>
    </row>
    <row r="152" spans="1:25" s="119" customFormat="1" ht="30" customHeight="1">
      <c r="A152" s="133">
        <v>703</v>
      </c>
      <c r="B152" s="167" t="s">
        <v>628</v>
      </c>
      <c r="C152" s="131" t="s">
        <v>629</v>
      </c>
      <c r="D152" s="548" t="s">
        <v>630</v>
      </c>
      <c r="E152" s="549" t="s">
        <v>631</v>
      </c>
      <c r="F152" s="550" t="s">
        <v>566</v>
      </c>
      <c r="G152" s="450" t="s">
        <v>632</v>
      </c>
      <c r="H152" s="132" t="s">
        <v>58</v>
      </c>
      <c r="I152" s="132" t="s">
        <v>303</v>
      </c>
      <c r="J152" s="132" t="s">
        <v>633</v>
      </c>
      <c r="K152" s="132" t="s">
        <v>634</v>
      </c>
      <c r="L152" s="132" t="s">
        <v>32</v>
      </c>
      <c r="M152" s="118">
        <f t="shared" ref="M152:R152" si="10">M158</f>
        <v>500000</v>
      </c>
      <c r="N152" s="118">
        <f t="shared" si="10"/>
        <v>499948.56</v>
      </c>
      <c r="O152" s="118">
        <f t="shared" si="10"/>
        <v>500000</v>
      </c>
      <c r="P152" s="118">
        <f t="shared" si="10"/>
        <v>500000</v>
      </c>
      <c r="Q152" s="118">
        <f t="shared" si="10"/>
        <v>500000</v>
      </c>
      <c r="R152" s="118">
        <f t="shared" si="10"/>
        <v>500000</v>
      </c>
      <c r="S152" s="113">
        <v>3</v>
      </c>
      <c r="T152" s="135"/>
      <c r="U152" s="135"/>
    </row>
    <row r="153" spans="1:25" s="119" customFormat="1" ht="30" customHeight="1">
      <c r="A153" s="151"/>
      <c r="B153" s="147"/>
      <c r="C153" s="488"/>
      <c r="D153" s="551" t="s">
        <v>635</v>
      </c>
      <c r="E153" s="552" t="s">
        <v>631</v>
      </c>
      <c r="F153" s="553" t="s">
        <v>566</v>
      </c>
      <c r="G153" s="459" t="s">
        <v>632</v>
      </c>
      <c r="H153" s="165"/>
      <c r="I153" s="165"/>
      <c r="J153" s="165"/>
      <c r="K153" s="165"/>
      <c r="L153" s="165"/>
      <c r="M153" s="530"/>
      <c r="N153" s="436"/>
      <c r="O153" s="530"/>
      <c r="P153" s="530"/>
      <c r="Q153" s="530"/>
      <c r="R153" s="530"/>
      <c r="S153" s="143"/>
      <c r="T153" s="135"/>
      <c r="U153" s="135"/>
    </row>
    <row r="154" spans="1:25" s="119" customFormat="1" ht="30" customHeight="1">
      <c r="A154" s="151"/>
      <c r="B154" s="147"/>
      <c r="C154" s="488"/>
      <c r="D154" s="551" t="s">
        <v>636</v>
      </c>
      <c r="E154" s="552" t="s">
        <v>631</v>
      </c>
      <c r="F154" s="553" t="s">
        <v>566</v>
      </c>
      <c r="G154" s="554" t="s">
        <v>632</v>
      </c>
      <c r="H154" s="165"/>
      <c r="I154" s="165"/>
      <c r="J154" s="165"/>
      <c r="K154" s="165"/>
      <c r="L154" s="165"/>
      <c r="M154" s="530"/>
      <c r="N154" s="436"/>
      <c r="O154" s="530"/>
      <c r="P154" s="530"/>
      <c r="Q154" s="530"/>
      <c r="R154" s="530"/>
      <c r="S154" s="143"/>
      <c r="T154" s="135"/>
      <c r="U154" s="135"/>
    </row>
    <row r="155" spans="1:25" s="119" customFormat="1" ht="30" customHeight="1">
      <c r="A155" s="151"/>
      <c r="B155" s="147"/>
      <c r="C155" s="488"/>
      <c r="D155" s="551" t="s">
        <v>637</v>
      </c>
      <c r="E155" s="552" t="s">
        <v>631</v>
      </c>
      <c r="F155" s="553" t="s">
        <v>566</v>
      </c>
      <c r="G155" s="450" t="s">
        <v>632</v>
      </c>
      <c r="H155" s="165"/>
      <c r="I155" s="165"/>
      <c r="J155" s="165"/>
      <c r="K155" s="165"/>
      <c r="L155" s="165"/>
      <c r="M155" s="530"/>
      <c r="N155" s="436"/>
      <c r="O155" s="530"/>
      <c r="P155" s="530"/>
      <c r="Q155" s="530"/>
      <c r="R155" s="530"/>
      <c r="S155" s="143"/>
      <c r="T155" s="135"/>
      <c r="U155" s="135"/>
    </row>
    <row r="156" spans="1:25" s="119" customFormat="1" ht="30" customHeight="1">
      <c r="A156" s="151"/>
      <c r="B156" s="164"/>
      <c r="C156" s="136"/>
      <c r="D156" s="555" t="s">
        <v>638</v>
      </c>
      <c r="E156" s="556" t="s">
        <v>20</v>
      </c>
      <c r="F156" s="557">
        <v>42736</v>
      </c>
      <c r="G156" s="554" t="s">
        <v>522</v>
      </c>
      <c r="H156" s="137"/>
      <c r="I156" s="137"/>
      <c r="J156" s="137"/>
      <c r="K156" s="137"/>
      <c r="L156" s="137"/>
      <c r="M156" s="143"/>
      <c r="N156" s="404"/>
      <c r="O156" s="143"/>
      <c r="P156" s="143"/>
      <c r="Q156" s="143"/>
      <c r="R156" s="143"/>
      <c r="S156" s="143"/>
    </row>
    <row r="157" spans="1:25" s="119" customFormat="1" ht="30" customHeight="1">
      <c r="A157" s="138"/>
      <c r="B157" s="158"/>
      <c r="C157" s="558" t="s">
        <v>639</v>
      </c>
      <c r="D157" s="517"/>
      <c r="E157" s="457"/>
      <c r="F157" s="458"/>
      <c r="G157" s="456"/>
      <c r="H157" s="414" t="s">
        <v>58</v>
      </c>
      <c r="I157" s="414" t="s">
        <v>303</v>
      </c>
      <c r="J157" s="414" t="s">
        <v>640</v>
      </c>
      <c r="K157" s="414" t="s">
        <v>59</v>
      </c>
      <c r="L157" s="126">
        <v>251</v>
      </c>
      <c r="M157" s="126">
        <v>599500</v>
      </c>
      <c r="N157" s="420">
        <v>480106.77</v>
      </c>
      <c r="O157" s="126">
        <v>500000</v>
      </c>
      <c r="P157" s="126">
        <v>500000</v>
      </c>
      <c r="Q157" s="126">
        <v>500000</v>
      </c>
      <c r="R157" s="126">
        <v>500000</v>
      </c>
      <c r="S157" s="126">
        <v>3</v>
      </c>
    </row>
    <row r="158" spans="1:25" s="567" customFormat="1" ht="30" customHeight="1">
      <c r="A158" s="559"/>
      <c r="B158" s="559"/>
      <c r="C158" s="397" t="s">
        <v>641</v>
      </c>
      <c r="D158" s="560"/>
      <c r="E158" s="560"/>
      <c r="F158" s="561"/>
      <c r="G158" s="562"/>
      <c r="H158" s="563" t="s">
        <v>58</v>
      </c>
      <c r="I158" s="563" t="s">
        <v>303</v>
      </c>
      <c r="J158" s="563" t="s">
        <v>633</v>
      </c>
      <c r="K158" s="563" t="s">
        <v>59</v>
      </c>
      <c r="L158" s="564">
        <v>251</v>
      </c>
      <c r="M158" s="564">
        <v>500000</v>
      </c>
      <c r="N158" s="565">
        <v>499948.56</v>
      </c>
      <c r="O158" s="564">
        <v>500000</v>
      </c>
      <c r="P158" s="564">
        <v>500000</v>
      </c>
      <c r="Q158" s="564">
        <v>500000</v>
      </c>
      <c r="R158" s="564">
        <v>500000</v>
      </c>
      <c r="S158" s="564">
        <v>3</v>
      </c>
      <c r="T158" s="566"/>
      <c r="U158" s="566"/>
      <c r="V158" s="566"/>
      <c r="W158" s="566"/>
      <c r="X158" s="566"/>
      <c r="Y158" s="566"/>
    </row>
    <row r="159" spans="1:25" s="119" customFormat="1" ht="30" customHeight="1">
      <c r="A159" s="143">
        <v>703</v>
      </c>
      <c r="B159" s="157" t="s">
        <v>642</v>
      </c>
      <c r="C159" s="482" t="s">
        <v>643</v>
      </c>
      <c r="D159" s="568" t="s">
        <v>644</v>
      </c>
      <c r="E159" s="457" t="s">
        <v>20</v>
      </c>
      <c r="F159" s="458"/>
      <c r="G159" s="459" t="s">
        <v>20</v>
      </c>
      <c r="H159" s="142" t="s">
        <v>58</v>
      </c>
      <c r="I159" s="142" t="s">
        <v>303</v>
      </c>
      <c r="J159" s="142" t="s">
        <v>645</v>
      </c>
      <c r="K159" s="142" t="s">
        <v>111</v>
      </c>
      <c r="L159" s="142" t="s">
        <v>32</v>
      </c>
      <c r="M159" s="530">
        <f t="shared" ref="M159:R159" si="11">M161</f>
        <v>39500</v>
      </c>
      <c r="N159" s="530">
        <f t="shared" si="11"/>
        <v>39000</v>
      </c>
      <c r="O159" s="530">
        <f t="shared" si="11"/>
        <v>50000</v>
      </c>
      <c r="P159" s="530">
        <f t="shared" si="11"/>
        <v>50000</v>
      </c>
      <c r="Q159" s="530">
        <f t="shared" si="11"/>
        <v>50000</v>
      </c>
      <c r="R159" s="530">
        <f t="shared" si="11"/>
        <v>50000</v>
      </c>
      <c r="S159" s="143">
        <v>3</v>
      </c>
    </row>
    <row r="160" spans="1:25" s="119" customFormat="1" ht="30" customHeight="1">
      <c r="A160" s="143"/>
      <c r="B160" s="157"/>
      <c r="C160" s="482"/>
      <c r="D160" s="568" t="s">
        <v>646</v>
      </c>
      <c r="E160" s="457" t="s">
        <v>20</v>
      </c>
      <c r="F160" s="458">
        <v>42732</v>
      </c>
      <c r="G160" s="459" t="s">
        <v>647</v>
      </c>
      <c r="H160" s="142"/>
      <c r="I160" s="142"/>
      <c r="J160" s="142"/>
      <c r="K160" s="142"/>
      <c r="L160" s="142"/>
      <c r="M160" s="143"/>
      <c r="N160" s="404"/>
      <c r="O160" s="530"/>
      <c r="P160" s="530"/>
      <c r="Q160" s="530"/>
      <c r="R160" s="530"/>
      <c r="S160" s="143"/>
    </row>
    <row r="161" spans="1:19" s="119" customFormat="1" ht="30" customHeight="1">
      <c r="A161" s="143"/>
      <c r="B161" s="164"/>
      <c r="C161" s="471" t="s">
        <v>105</v>
      </c>
      <c r="D161" s="569"/>
      <c r="E161" s="570"/>
      <c r="F161" s="571"/>
      <c r="G161" s="572"/>
      <c r="H161" s="145" t="s">
        <v>58</v>
      </c>
      <c r="I161" s="145" t="s">
        <v>303</v>
      </c>
      <c r="J161" s="145" t="s">
        <v>645</v>
      </c>
      <c r="K161" s="145" t="s">
        <v>111</v>
      </c>
      <c r="L161" s="168">
        <v>226</v>
      </c>
      <c r="M161" s="126">
        <v>39500</v>
      </c>
      <c r="N161" s="420">
        <v>39000</v>
      </c>
      <c r="O161" s="126">
        <v>50000</v>
      </c>
      <c r="P161" s="126">
        <v>50000</v>
      </c>
      <c r="Q161" s="126">
        <v>50000</v>
      </c>
      <c r="R161" s="126">
        <v>50000</v>
      </c>
      <c r="S161" s="126">
        <v>3</v>
      </c>
    </row>
    <row r="162" spans="1:19" s="119" customFormat="1" ht="30" customHeight="1">
      <c r="A162" s="161">
        <v>703</v>
      </c>
      <c r="B162" s="167" t="s">
        <v>648</v>
      </c>
      <c r="C162" s="391" t="s">
        <v>923</v>
      </c>
      <c r="D162" s="156" t="s">
        <v>649</v>
      </c>
      <c r="E162" s="573" t="s">
        <v>20</v>
      </c>
      <c r="F162" s="574">
        <v>42430</v>
      </c>
      <c r="G162" s="161" t="s">
        <v>650</v>
      </c>
      <c r="H162" s="142" t="s">
        <v>58</v>
      </c>
      <c r="I162" s="142" t="s">
        <v>303</v>
      </c>
      <c r="J162" s="142" t="s">
        <v>651</v>
      </c>
      <c r="K162" s="142" t="s">
        <v>32</v>
      </c>
      <c r="L162" s="142" t="s">
        <v>32</v>
      </c>
      <c r="M162" s="118">
        <f>SUM(M165:M179)</f>
        <v>2330100</v>
      </c>
      <c r="N162" s="402">
        <f>SUM(N165:N179)</f>
        <v>2294527.5</v>
      </c>
      <c r="O162" s="118">
        <v>2712700</v>
      </c>
      <c r="P162" s="118">
        <f>P165+P166+P167+P170+P171+P172+P173+P174+P176+P177+P175</f>
        <v>2712700</v>
      </c>
      <c r="Q162" s="118">
        <f>Q165+Q166+Q167+Q170+Q171+Q172+Q173+Q174+Q176+Q177+Q175</f>
        <v>2712700</v>
      </c>
      <c r="R162" s="118">
        <f>SUM(R165:R179)</f>
        <v>2712700</v>
      </c>
      <c r="S162" s="113">
        <v>1</v>
      </c>
    </row>
    <row r="163" spans="1:19" s="119" customFormat="1" ht="30" customHeight="1">
      <c r="A163" s="157"/>
      <c r="B163" s="147"/>
      <c r="C163" s="401"/>
      <c r="D163" s="575" t="s">
        <v>652</v>
      </c>
      <c r="E163" s="576" t="s">
        <v>20</v>
      </c>
      <c r="F163" s="540">
        <v>43101</v>
      </c>
      <c r="G163" s="157" t="s">
        <v>42</v>
      </c>
      <c r="H163" s="142"/>
      <c r="I163" s="142"/>
      <c r="J163" s="142"/>
      <c r="K163" s="142"/>
      <c r="L163" s="142"/>
      <c r="M163" s="530"/>
      <c r="N163" s="436"/>
      <c r="O163" s="530"/>
      <c r="P163" s="530"/>
      <c r="Q163" s="530"/>
      <c r="R163" s="530"/>
      <c r="S163" s="143"/>
    </row>
    <row r="164" spans="1:19" s="119" customFormat="1" ht="30" customHeight="1">
      <c r="A164" s="413"/>
      <c r="B164" s="158"/>
      <c r="C164" s="393"/>
      <c r="D164" s="154" t="s">
        <v>520</v>
      </c>
      <c r="E164" s="147" t="s">
        <v>521</v>
      </c>
      <c r="F164" s="153">
        <v>43101</v>
      </c>
      <c r="G164" s="157" t="s">
        <v>522</v>
      </c>
      <c r="H164" s="414"/>
      <c r="I164" s="414"/>
      <c r="J164" s="414"/>
      <c r="K164" s="414"/>
      <c r="L164" s="158"/>
      <c r="M164" s="158"/>
      <c r="N164" s="415"/>
      <c r="O164" s="158"/>
      <c r="P164" s="158"/>
      <c r="Q164" s="158"/>
      <c r="R164" s="158"/>
      <c r="S164" s="158"/>
    </row>
    <row r="165" spans="1:19" s="119" customFormat="1" ht="30" customHeight="1">
      <c r="A165" s="417"/>
      <c r="B165" s="158"/>
      <c r="C165" s="394" t="s">
        <v>134</v>
      </c>
      <c r="D165" s="577"/>
      <c r="E165" s="508"/>
      <c r="F165" s="509"/>
      <c r="G165" s="430"/>
      <c r="H165" s="125" t="s">
        <v>58</v>
      </c>
      <c r="I165" s="125" t="s">
        <v>303</v>
      </c>
      <c r="J165" s="432" t="s">
        <v>651</v>
      </c>
      <c r="K165" s="125" t="s">
        <v>68</v>
      </c>
      <c r="L165" s="126">
        <v>211</v>
      </c>
      <c r="M165" s="126">
        <v>1439300</v>
      </c>
      <c r="N165" s="420">
        <v>1439249.62</v>
      </c>
      <c r="O165" s="126">
        <v>1355700</v>
      </c>
      <c r="P165" s="126">
        <v>1355700</v>
      </c>
      <c r="Q165" s="126">
        <v>1355700</v>
      </c>
      <c r="R165" s="126">
        <v>1355700</v>
      </c>
      <c r="S165" s="126">
        <v>1</v>
      </c>
    </row>
    <row r="166" spans="1:19" s="119" customFormat="1" ht="30" customHeight="1">
      <c r="A166" s="417"/>
      <c r="B166" s="158"/>
      <c r="C166" s="397" t="s">
        <v>167</v>
      </c>
      <c r="D166" s="577"/>
      <c r="E166" s="508"/>
      <c r="F166" s="509"/>
      <c r="G166" s="430"/>
      <c r="H166" s="125" t="s">
        <v>58</v>
      </c>
      <c r="I166" s="125" t="s">
        <v>303</v>
      </c>
      <c r="J166" s="145" t="s">
        <v>651</v>
      </c>
      <c r="K166" s="125" t="s">
        <v>71</v>
      </c>
      <c r="L166" s="126">
        <v>213</v>
      </c>
      <c r="M166" s="126">
        <v>422100</v>
      </c>
      <c r="N166" s="420">
        <v>421974.41</v>
      </c>
      <c r="O166" s="126">
        <v>409400</v>
      </c>
      <c r="P166" s="126">
        <v>409400</v>
      </c>
      <c r="Q166" s="126">
        <v>409400</v>
      </c>
      <c r="R166" s="126">
        <v>409400</v>
      </c>
      <c r="S166" s="126">
        <v>1</v>
      </c>
    </row>
    <row r="167" spans="1:19" s="119" customFormat="1" ht="30" customHeight="1">
      <c r="A167" s="417"/>
      <c r="B167" s="158"/>
      <c r="C167" s="397" t="s">
        <v>105</v>
      </c>
      <c r="D167" s="577"/>
      <c r="E167" s="508"/>
      <c r="F167" s="509"/>
      <c r="G167" s="430"/>
      <c r="H167" s="125" t="s">
        <v>58</v>
      </c>
      <c r="I167" s="125" t="s">
        <v>303</v>
      </c>
      <c r="J167" s="432" t="s">
        <v>651</v>
      </c>
      <c r="K167" s="125" t="s">
        <v>69</v>
      </c>
      <c r="L167" s="126">
        <v>212</v>
      </c>
      <c r="M167" s="126">
        <v>6500</v>
      </c>
      <c r="N167" s="420">
        <v>1790</v>
      </c>
      <c r="O167" s="126">
        <v>7900</v>
      </c>
      <c r="P167" s="126">
        <v>7900</v>
      </c>
      <c r="Q167" s="126">
        <v>7900</v>
      </c>
      <c r="R167" s="126">
        <v>7900</v>
      </c>
      <c r="S167" s="126">
        <v>1</v>
      </c>
    </row>
    <row r="168" spans="1:19" s="119" customFormat="1" ht="30" customHeight="1">
      <c r="A168" s="417"/>
      <c r="B168" s="158"/>
      <c r="C168" s="397" t="s">
        <v>106</v>
      </c>
      <c r="D168" s="577"/>
      <c r="E168" s="508"/>
      <c r="F168" s="509"/>
      <c r="G168" s="430"/>
      <c r="H168" s="125" t="s">
        <v>58</v>
      </c>
      <c r="I168" s="125" t="s">
        <v>303</v>
      </c>
      <c r="J168" s="432" t="s">
        <v>651</v>
      </c>
      <c r="K168" s="125" t="s">
        <v>69</v>
      </c>
      <c r="L168" s="126">
        <v>222</v>
      </c>
      <c r="M168" s="126">
        <v>0</v>
      </c>
      <c r="N168" s="420">
        <v>0</v>
      </c>
      <c r="O168" s="126">
        <v>0</v>
      </c>
      <c r="P168" s="126">
        <v>0</v>
      </c>
      <c r="Q168" s="126">
        <v>0</v>
      </c>
      <c r="R168" s="126">
        <v>0</v>
      </c>
      <c r="S168" s="126">
        <v>1</v>
      </c>
    </row>
    <row r="169" spans="1:19" s="119" customFormat="1" ht="30" customHeight="1">
      <c r="A169" s="417"/>
      <c r="B169" s="158"/>
      <c r="C169" s="394" t="s">
        <v>190</v>
      </c>
      <c r="D169" s="577"/>
      <c r="E169" s="508"/>
      <c r="F169" s="509"/>
      <c r="G169" s="430"/>
      <c r="H169" s="125" t="s">
        <v>58</v>
      </c>
      <c r="I169" s="125" t="s">
        <v>303</v>
      </c>
      <c r="J169" s="432" t="s">
        <v>651</v>
      </c>
      <c r="K169" s="125" t="s">
        <v>69</v>
      </c>
      <c r="L169" s="126">
        <v>226</v>
      </c>
      <c r="M169" s="126">
        <v>0</v>
      </c>
      <c r="N169" s="420">
        <v>0</v>
      </c>
      <c r="O169" s="126">
        <v>0</v>
      </c>
      <c r="P169" s="126">
        <v>0</v>
      </c>
      <c r="Q169" s="126">
        <v>0</v>
      </c>
      <c r="R169" s="126">
        <v>0</v>
      </c>
      <c r="S169" s="126">
        <v>1</v>
      </c>
    </row>
    <row r="170" spans="1:19" s="119" customFormat="1" ht="30" customHeight="1">
      <c r="A170" s="417"/>
      <c r="B170" s="158"/>
      <c r="C170" s="394" t="s">
        <v>523</v>
      </c>
      <c r="D170" s="577"/>
      <c r="E170" s="508"/>
      <c r="F170" s="509"/>
      <c r="G170" s="430"/>
      <c r="H170" s="125" t="s">
        <v>58</v>
      </c>
      <c r="I170" s="125" t="s">
        <v>303</v>
      </c>
      <c r="J170" s="432" t="s">
        <v>651</v>
      </c>
      <c r="K170" s="125" t="s">
        <v>111</v>
      </c>
      <c r="L170" s="126">
        <v>221</v>
      </c>
      <c r="M170" s="126">
        <v>113300</v>
      </c>
      <c r="N170" s="420">
        <v>113251.74</v>
      </c>
      <c r="O170" s="127">
        <v>376700</v>
      </c>
      <c r="P170" s="126">
        <v>376700</v>
      </c>
      <c r="Q170" s="126">
        <v>376700</v>
      </c>
      <c r="R170" s="126">
        <v>376700</v>
      </c>
      <c r="S170" s="126">
        <v>1</v>
      </c>
    </row>
    <row r="171" spans="1:19" s="119" customFormat="1" ht="30" customHeight="1">
      <c r="A171" s="417"/>
      <c r="B171" s="158"/>
      <c r="C171" s="394" t="s">
        <v>106</v>
      </c>
      <c r="D171" s="577"/>
      <c r="E171" s="508"/>
      <c r="F171" s="509"/>
      <c r="G171" s="430"/>
      <c r="H171" s="125" t="s">
        <v>58</v>
      </c>
      <c r="I171" s="125" t="s">
        <v>303</v>
      </c>
      <c r="J171" s="432" t="s">
        <v>651</v>
      </c>
      <c r="K171" s="125" t="s">
        <v>111</v>
      </c>
      <c r="L171" s="126">
        <v>222</v>
      </c>
      <c r="M171" s="126">
        <v>0</v>
      </c>
      <c r="N171" s="420">
        <v>0</v>
      </c>
      <c r="O171" s="127">
        <v>0</v>
      </c>
      <c r="P171" s="126">
        <v>0</v>
      </c>
      <c r="Q171" s="126">
        <v>0</v>
      </c>
      <c r="R171" s="126">
        <v>0</v>
      </c>
      <c r="S171" s="126">
        <v>1</v>
      </c>
    </row>
    <row r="172" spans="1:19" s="119" customFormat="1" ht="30" customHeight="1">
      <c r="A172" s="417"/>
      <c r="B172" s="158"/>
      <c r="C172" s="408" t="s">
        <v>524</v>
      </c>
      <c r="D172" s="577"/>
      <c r="E172" s="508"/>
      <c r="F172" s="509"/>
      <c r="G172" s="430"/>
      <c r="H172" s="125" t="s">
        <v>58</v>
      </c>
      <c r="I172" s="125" t="s">
        <v>303</v>
      </c>
      <c r="J172" s="432" t="s">
        <v>651</v>
      </c>
      <c r="K172" s="125" t="s">
        <v>111</v>
      </c>
      <c r="L172" s="126">
        <v>223</v>
      </c>
      <c r="M172" s="126">
        <v>56900</v>
      </c>
      <c r="N172" s="420">
        <v>51775.24</v>
      </c>
      <c r="O172" s="127">
        <v>163000</v>
      </c>
      <c r="P172" s="126">
        <v>163000</v>
      </c>
      <c r="Q172" s="126">
        <v>163000</v>
      </c>
      <c r="R172" s="126">
        <v>163000</v>
      </c>
      <c r="S172" s="126">
        <v>1</v>
      </c>
    </row>
    <row r="173" spans="1:19" s="119" customFormat="1" ht="30" customHeight="1">
      <c r="A173" s="417"/>
      <c r="B173" s="158"/>
      <c r="C173" s="394" t="s">
        <v>525</v>
      </c>
      <c r="D173" s="577"/>
      <c r="E173" s="508"/>
      <c r="F173" s="509"/>
      <c r="G173" s="430"/>
      <c r="H173" s="125" t="s">
        <v>58</v>
      </c>
      <c r="I173" s="125" t="s">
        <v>303</v>
      </c>
      <c r="J173" s="145" t="s">
        <v>651</v>
      </c>
      <c r="K173" s="125" t="s">
        <v>111</v>
      </c>
      <c r="L173" s="126">
        <v>225</v>
      </c>
      <c r="M173" s="126">
        <v>187500</v>
      </c>
      <c r="N173" s="420">
        <v>172900</v>
      </c>
      <c r="O173" s="127">
        <v>225000</v>
      </c>
      <c r="P173" s="126">
        <v>225000</v>
      </c>
      <c r="Q173" s="126">
        <v>225000</v>
      </c>
      <c r="R173" s="126">
        <v>225000</v>
      </c>
      <c r="S173" s="126">
        <v>1</v>
      </c>
    </row>
    <row r="174" spans="1:19" s="119" customFormat="1" ht="30" customHeight="1">
      <c r="A174" s="417"/>
      <c r="B174" s="158"/>
      <c r="C174" s="394" t="s">
        <v>190</v>
      </c>
      <c r="D174" s="577"/>
      <c r="E174" s="508"/>
      <c r="F174" s="509"/>
      <c r="G174" s="430"/>
      <c r="H174" s="125" t="s">
        <v>58</v>
      </c>
      <c r="I174" s="125" t="s">
        <v>303</v>
      </c>
      <c r="J174" s="432" t="s">
        <v>651</v>
      </c>
      <c r="K174" s="125" t="s">
        <v>111</v>
      </c>
      <c r="L174" s="126">
        <v>226</v>
      </c>
      <c r="M174" s="126">
        <v>6000</v>
      </c>
      <c r="N174" s="420">
        <v>5700</v>
      </c>
      <c r="O174" s="127">
        <v>104000</v>
      </c>
      <c r="P174" s="126">
        <v>104000</v>
      </c>
      <c r="Q174" s="126">
        <v>104000</v>
      </c>
      <c r="R174" s="126">
        <v>104000</v>
      </c>
      <c r="S174" s="126">
        <v>1</v>
      </c>
    </row>
    <row r="175" spans="1:19" s="119" customFormat="1" ht="30" customHeight="1">
      <c r="A175" s="417"/>
      <c r="B175" s="158"/>
      <c r="C175" s="394" t="s">
        <v>118</v>
      </c>
      <c r="D175" s="577"/>
      <c r="E175" s="508"/>
      <c r="F175" s="509"/>
      <c r="G175" s="430"/>
      <c r="H175" s="125" t="s">
        <v>58</v>
      </c>
      <c r="I175" s="125" t="s">
        <v>303</v>
      </c>
      <c r="J175" s="145" t="s">
        <v>651</v>
      </c>
      <c r="K175" s="125" t="s">
        <v>111</v>
      </c>
      <c r="L175" s="126">
        <v>310</v>
      </c>
      <c r="M175" s="126">
        <v>32000</v>
      </c>
      <c r="N175" s="420">
        <v>31704</v>
      </c>
      <c r="O175" s="127">
        <v>0</v>
      </c>
      <c r="P175" s="126">
        <v>0</v>
      </c>
      <c r="Q175" s="126">
        <v>0</v>
      </c>
      <c r="R175" s="126">
        <v>0</v>
      </c>
      <c r="S175" s="126">
        <v>1</v>
      </c>
    </row>
    <row r="176" spans="1:19" s="119" customFormat="1" ht="30" customHeight="1">
      <c r="A176" s="417"/>
      <c r="B176" s="158"/>
      <c r="C176" s="394" t="s">
        <v>115</v>
      </c>
      <c r="D176" s="577"/>
      <c r="E176" s="508"/>
      <c r="F176" s="509"/>
      <c r="G176" s="430"/>
      <c r="H176" s="125" t="s">
        <v>58</v>
      </c>
      <c r="I176" s="125" t="s">
        <v>303</v>
      </c>
      <c r="J176" s="145" t="s">
        <v>651</v>
      </c>
      <c r="K176" s="125" t="s">
        <v>111</v>
      </c>
      <c r="L176" s="126">
        <v>340</v>
      </c>
      <c r="M176" s="126">
        <v>20500</v>
      </c>
      <c r="N176" s="420">
        <v>20435</v>
      </c>
      <c r="O176" s="127">
        <v>25000</v>
      </c>
      <c r="P176" s="126">
        <v>25000</v>
      </c>
      <c r="Q176" s="126">
        <v>25000</v>
      </c>
      <c r="R176" s="126">
        <v>25000</v>
      </c>
      <c r="S176" s="126">
        <v>1</v>
      </c>
    </row>
    <row r="177" spans="1:19" s="119" customFormat="1" ht="30" customHeight="1">
      <c r="A177" s="417"/>
      <c r="B177" s="158"/>
      <c r="C177" s="408" t="s">
        <v>113</v>
      </c>
      <c r="D177" s="577"/>
      <c r="E177" s="508"/>
      <c r="F177" s="509"/>
      <c r="G177" s="430"/>
      <c r="H177" s="125" t="s">
        <v>58</v>
      </c>
      <c r="I177" s="125" t="s">
        <v>303</v>
      </c>
      <c r="J177" s="432" t="s">
        <v>651</v>
      </c>
      <c r="K177" s="125" t="s">
        <v>476</v>
      </c>
      <c r="L177" s="126">
        <v>290</v>
      </c>
      <c r="M177" s="126">
        <v>45500</v>
      </c>
      <c r="N177" s="420">
        <v>35699</v>
      </c>
      <c r="O177" s="126">
        <v>46000</v>
      </c>
      <c r="P177" s="126">
        <v>46000</v>
      </c>
      <c r="Q177" s="126">
        <v>46000</v>
      </c>
      <c r="R177" s="126">
        <v>46000</v>
      </c>
      <c r="S177" s="126">
        <v>1</v>
      </c>
    </row>
    <row r="178" spans="1:19" s="119" customFormat="1" ht="30" customHeight="1">
      <c r="A178" s="417"/>
      <c r="B178" s="158"/>
      <c r="C178" s="408" t="s">
        <v>113</v>
      </c>
      <c r="D178" s="577"/>
      <c r="E178" s="508"/>
      <c r="F178" s="509"/>
      <c r="G178" s="430"/>
      <c r="H178" s="125"/>
      <c r="I178" s="125" t="s">
        <v>303</v>
      </c>
      <c r="J178" s="432" t="s">
        <v>651</v>
      </c>
      <c r="K178" s="125" t="s">
        <v>539</v>
      </c>
      <c r="L178" s="126">
        <v>290</v>
      </c>
      <c r="M178" s="126">
        <v>0</v>
      </c>
      <c r="N178" s="420">
        <v>0</v>
      </c>
      <c r="O178" s="126">
        <v>0</v>
      </c>
      <c r="P178" s="126">
        <v>0</v>
      </c>
      <c r="Q178" s="126">
        <v>0</v>
      </c>
      <c r="R178" s="126">
        <v>0</v>
      </c>
      <c r="S178" s="126">
        <v>1</v>
      </c>
    </row>
    <row r="179" spans="1:19" s="433" customFormat="1" ht="30" customHeight="1">
      <c r="A179" s="421"/>
      <c r="B179" s="164"/>
      <c r="C179" s="408" t="s">
        <v>113</v>
      </c>
      <c r="D179" s="578"/>
      <c r="E179" s="513"/>
      <c r="F179" s="514"/>
      <c r="G179" s="431"/>
      <c r="H179" s="145" t="s">
        <v>58</v>
      </c>
      <c r="I179" s="145" t="s">
        <v>303</v>
      </c>
      <c r="J179" s="432" t="s">
        <v>651</v>
      </c>
      <c r="K179" s="145" t="s">
        <v>70</v>
      </c>
      <c r="L179" s="168">
        <v>290</v>
      </c>
      <c r="M179" s="168">
        <v>500</v>
      </c>
      <c r="N179" s="424">
        <v>48.49</v>
      </c>
      <c r="O179" s="168">
        <v>0</v>
      </c>
      <c r="P179" s="168">
        <v>0</v>
      </c>
      <c r="Q179" s="168">
        <v>0</v>
      </c>
      <c r="R179" s="168">
        <v>0</v>
      </c>
      <c r="S179" s="168">
        <v>1</v>
      </c>
    </row>
    <row r="180" spans="1:19" s="581" customFormat="1" ht="30" customHeight="1">
      <c r="A180" s="143">
        <v>703</v>
      </c>
      <c r="B180" s="438" t="s">
        <v>653</v>
      </c>
      <c r="C180" s="401" t="s">
        <v>654</v>
      </c>
      <c r="D180" s="579" t="s">
        <v>655</v>
      </c>
      <c r="E180" s="536" t="s">
        <v>20</v>
      </c>
      <c r="F180" s="580"/>
      <c r="G180" s="157" t="s">
        <v>42</v>
      </c>
      <c r="H180" s="142" t="s">
        <v>58</v>
      </c>
      <c r="I180" s="142" t="s">
        <v>303</v>
      </c>
      <c r="J180" s="142" t="s">
        <v>656</v>
      </c>
      <c r="K180" s="142" t="s">
        <v>111</v>
      </c>
      <c r="L180" s="143">
        <v>226</v>
      </c>
      <c r="M180" s="436">
        <f>SUM(M181)</f>
        <v>75600</v>
      </c>
      <c r="N180" s="436">
        <f>SUM(N181)</f>
        <v>75600</v>
      </c>
      <c r="O180" s="530">
        <v>75600</v>
      </c>
      <c r="P180" s="530">
        <f>SUM(P181)</f>
        <v>75600</v>
      </c>
      <c r="Q180" s="530">
        <f>SUM(Q181)</f>
        <v>75600</v>
      </c>
      <c r="R180" s="530">
        <f>SUM(R181)</f>
        <v>75600</v>
      </c>
      <c r="S180" s="143">
        <v>1</v>
      </c>
    </row>
    <row r="181" spans="1:19" s="433" customFormat="1" ht="30" customHeight="1">
      <c r="A181" s="582"/>
      <c r="B181" s="411"/>
      <c r="C181" s="408" t="s">
        <v>190</v>
      </c>
      <c r="D181" s="538"/>
      <c r="E181" s="538"/>
      <c r="F181" s="583"/>
      <c r="G181" s="400"/>
      <c r="H181" s="432" t="s">
        <v>58</v>
      </c>
      <c r="I181" s="432" t="s">
        <v>303</v>
      </c>
      <c r="J181" s="432" t="s">
        <v>656</v>
      </c>
      <c r="K181" s="432" t="s">
        <v>111</v>
      </c>
      <c r="L181" s="439">
        <v>226</v>
      </c>
      <c r="M181" s="439">
        <v>75600</v>
      </c>
      <c r="N181" s="440">
        <v>75600</v>
      </c>
      <c r="O181" s="439">
        <v>75600</v>
      </c>
      <c r="P181" s="439">
        <v>75600</v>
      </c>
      <c r="Q181" s="439">
        <v>75600</v>
      </c>
      <c r="R181" s="439">
        <v>75600</v>
      </c>
      <c r="S181" s="439">
        <v>1</v>
      </c>
    </row>
    <row r="182" spans="1:19" s="119" customFormat="1" ht="30" customHeight="1">
      <c r="A182" s="157">
        <v>703</v>
      </c>
      <c r="B182" s="147" t="s">
        <v>657</v>
      </c>
      <c r="C182" s="391" t="s">
        <v>924</v>
      </c>
      <c r="D182" s="427" t="s">
        <v>658</v>
      </c>
      <c r="E182" s="120" t="s">
        <v>20</v>
      </c>
      <c r="F182" s="166">
        <v>42430</v>
      </c>
      <c r="G182" s="157" t="s">
        <v>650</v>
      </c>
      <c r="H182" s="142" t="s">
        <v>58</v>
      </c>
      <c r="I182" s="142" t="s">
        <v>303</v>
      </c>
      <c r="J182" s="142" t="s">
        <v>659</v>
      </c>
      <c r="K182" s="142" t="s">
        <v>32</v>
      </c>
      <c r="L182" s="142" t="s">
        <v>32</v>
      </c>
      <c r="M182" s="437">
        <f>SUM(M188:M199)</f>
        <v>1398800</v>
      </c>
      <c r="N182" s="436">
        <f>SUM(N188:N199)</f>
        <v>1398800</v>
      </c>
      <c r="O182" s="487">
        <v>1477400</v>
      </c>
      <c r="P182" s="487">
        <f>P188+P189+P190+P193+P194+P195+P196+P197+P198+P199</f>
        <v>1477400</v>
      </c>
      <c r="Q182" s="487">
        <f>SUM(Q188:Q199)</f>
        <v>1477400</v>
      </c>
      <c r="R182" s="487">
        <f>SUM(R188:R199)</f>
        <v>1477400</v>
      </c>
      <c r="S182" s="143">
        <v>1</v>
      </c>
    </row>
    <row r="183" spans="1:19" s="119" customFormat="1" ht="30" customHeight="1">
      <c r="A183" s="157"/>
      <c r="B183" s="147"/>
      <c r="C183" s="391"/>
      <c r="D183" s="575" t="s">
        <v>660</v>
      </c>
      <c r="E183" s="501" t="s">
        <v>20</v>
      </c>
      <c r="F183" s="502">
        <v>40503</v>
      </c>
      <c r="G183" s="157" t="s">
        <v>42</v>
      </c>
      <c r="H183" s="142"/>
      <c r="I183" s="142"/>
      <c r="J183" s="142"/>
      <c r="K183" s="142"/>
      <c r="L183" s="142"/>
      <c r="M183" s="437"/>
      <c r="N183" s="436"/>
      <c r="O183" s="487"/>
      <c r="P183" s="487"/>
      <c r="Q183" s="487"/>
      <c r="R183" s="487"/>
      <c r="S183" s="143"/>
    </row>
    <row r="184" spans="1:19" s="119" customFormat="1" ht="30" customHeight="1">
      <c r="A184" s="157"/>
      <c r="B184" s="147"/>
      <c r="C184" s="401"/>
      <c r="D184" s="575" t="s">
        <v>652</v>
      </c>
      <c r="E184" s="576" t="s">
        <v>20</v>
      </c>
      <c r="F184" s="540">
        <v>43101</v>
      </c>
      <c r="G184" s="157" t="s">
        <v>42</v>
      </c>
      <c r="H184" s="142"/>
      <c r="I184" s="142"/>
      <c r="J184" s="142"/>
      <c r="K184" s="142"/>
      <c r="L184" s="142"/>
      <c r="M184" s="530"/>
      <c r="N184" s="436"/>
      <c r="O184" s="487"/>
      <c r="P184" s="487"/>
      <c r="Q184" s="487"/>
      <c r="R184" s="487"/>
      <c r="S184" s="143"/>
    </row>
    <row r="185" spans="1:19" s="119" customFormat="1" ht="30" customHeight="1">
      <c r="A185" s="157"/>
      <c r="B185" s="147"/>
      <c r="C185" s="401"/>
      <c r="D185" s="575" t="s">
        <v>661</v>
      </c>
      <c r="E185" s="576" t="s">
        <v>20</v>
      </c>
      <c r="F185" s="540">
        <v>42005</v>
      </c>
      <c r="G185" s="157" t="s">
        <v>42</v>
      </c>
      <c r="H185" s="142"/>
      <c r="I185" s="142"/>
      <c r="J185" s="142"/>
      <c r="K185" s="142"/>
      <c r="L185" s="142"/>
      <c r="M185" s="530"/>
      <c r="N185" s="436"/>
      <c r="O185" s="487"/>
      <c r="P185" s="487"/>
      <c r="Q185" s="487"/>
      <c r="R185" s="487"/>
      <c r="S185" s="143"/>
    </row>
    <row r="186" spans="1:19" s="119" customFormat="1" ht="30" customHeight="1">
      <c r="A186" s="413"/>
      <c r="B186" s="158"/>
      <c r="C186" s="393"/>
      <c r="D186" s="584" t="s">
        <v>662</v>
      </c>
      <c r="E186" s="576" t="s">
        <v>20</v>
      </c>
      <c r="F186" s="540">
        <v>41640</v>
      </c>
      <c r="G186" s="157" t="s">
        <v>42</v>
      </c>
      <c r="H186" s="414"/>
      <c r="I186" s="414"/>
      <c r="J186" s="414"/>
      <c r="K186" s="414"/>
      <c r="L186" s="158"/>
      <c r="M186" s="158"/>
      <c r="N186" s="415"/>
      <c r="O186" s="416"/>
      <c r="P186" s="416"/>
      <c r="Q186" s="416"/>
      <c r="R186" s="416"/>
      <c r="S186" s="158"/>
    </row>
    <row r="187" spans="1:19" s="119" customFormat="1" ht="30" customHeight="1">
      <c r="A187" s="413"/>
      <c r="B187" s="158"/>
      <c r="C187" s="393"/>
      <c r="D187" s="154" t="s">
        <v>520</v>
      </c>
      <c r="E187" s="147" t="s">
        <v>521</v>
      </c>
      <c r="F187" s="153">
        <v>43101</v>
      </c>
      <c r="G187" s="157" t="s">
        <v>522</v>
      </c>
      <c r="H187" s="414"/>
      <c r="I187" s="414"/>
      <c r="J187" s="414"/>
      <c r="K187" s="414"/>
      <c r="L187" s="158"/>
      <c r="M187" s="158"/>
      <c r="N187" s="415"/>
      <c r="O187" s="416"/>
      <c r="P187" s="416"/>
      <c r="Q187" s="416"/>
      <c r="R187" s="416"/>
      <c r="S187" s="158"/>
    </row>
    <row r="188" spans="1:19" s="119" customFormat="1" ht="30" customHeight="1">
      <c r="A188" s="417"/>
      <c r="B188" s="418"/>
      <c r="C188" s="394" t="s">
        <v>134</v>
      </c>
      <c r="D188" s="577"/>
      <c r="E188" s="508"/>
      <c r="F188" s="509"/>
      <c r="G188" s="430"/>
      <c r="H188" s="125" t="s">
        <v>58</v>
      </c>
      <c r="I188" s="125" t="s">
        <v>303</v>
      </c>
      <c r="J188" s="116" t="s">
        <v>659</v>
      </c>
      <c r="K188" s="125" t="s">
        <v>68</v>
      </c>
      <c r="L188" s="126">
        <v>211</v>
      </c>
      <c r="M188" s="126">
        <v>1073800</v>
      </c>
      <c r="N188" s="420">
        <v>1073800</v>
      </c>
      <c r="O188" s="127">
        <v>1069000</v>
      </c>
      <c r="P188" s="127">
        <v>1069000</v>
      </c>
      <c r="Q188" s="127">
        <v>1069000</v>
      </c>
      <c r="R188" s="127">
        <v>1069000</v>
      </c>
      <c r="S188" s="126">
        <v>1</v>
      </c>
    </row>
    <row r="189" spans="1:19" s="119" customFormat="1" ht="30" customHeight="1">
      <c r="A189" s="417"/>
      <c r="B189" s="418"/>
      <c r="C189" s="397" t="s">
        <v>167</v>
      </c>
      <c r="D189" s="577"/>
      <c r="E189" s="508"/>
      <c r="F189" s="509"/>
      <c r="G189" s="430"/>
      <c r="H189" s="125" t="s">
        <v>58</v>
      </c>
      <c r="I189" s="125" t="s">
        <v>303</v>
      </c>
      <c r="J189" s="125" t="s">
        <v>659</v>
      </c>
      <c r="K189" s="125" t="s">
        <v>71</v>
      </c>
      <c r="L189" s="126">
        <v>213</v>
      </c>
      <c r="M189" s="126">
        <v>314500</v>
      </c>
      <c r="N189" s="420">
        <v>314500</v>
      </c>
      <c r="O189" s="127">
        <v>322900</v>
      </c>
      <c r="P189" s="127">
        <v>322900</v>
      </c>
      <c r="Q189" s="127">
        <v>322900</v>
      </c>
      <c r="R189" s="127">
        <v>322900</v>
      </c>
      <c r="S189" s="126">
        <v>1</v>
      </c>
    </row>
    <row r="190" spans="1:19" s="119" customFormat="1" ht="30" customHeight="1">
      <c r="A190" s="417"/>
      <c r="B190" s="418"/>
      <c r="C190" s="397" t="s">
        <v>105</v>
      </c>
      <c r="D190" s="577"/>
      <c r="E190" s="508"/>
      <c r="F190" s="509"/>
      <c r="G190" s="430"/>
      <c r="H190" s="125" t="s">
        <v>58</v>
      </c>
      <c r="I190" s="125" t="s">
        <v>303</v>
      </c>
      <c r="J190" s="116" t="s">
        <v>659</v>
      </c>
      <c r="K190" s="125" t="s">
        <v>69</v>
      </c>
      <c r="L190" s="126">
        <v>212</v>
      </c>
      <c r="M190" s="126"/>
      <c r="N190" s="420"/>
      <c r="O190" s="127">
        <v>0</v>
      </c>
      <c r="P190" s="127">
        <v>0</v>
      </c>
      <c r="Q190" s="127">
        <v>0</v>
      </c>
      <c r="R190" s="127">
        <v>0</v>
      </c>
      <c r="S190" s="126">
        <v>1</v>
      </c>
    </row>
    <row r="191" spans="1:19" s="119" customFormat="1" ht="30" customHeight="1">
      <c r="A191" s="417"/>
      <c r="B191" s="418"/>
      <c r="C191" s="397" t="s">
        <v>663</v>
      </c>
      <c r="D191" s="577"/>
      <c r="E191" s="508"/>
      <c r="F191" s="509"/>
      <c r="G191" s="430"/>
      <c r="H191" s="125" t="s">
        <v>58</v>
      </c>
      <c r="I191" s="125" t="s">
        <v>303</v>
      </c>
      <c r="J191" s="116" t="s">
        <v>659</v>
      </c>
      <c r="K191" s="125" t="s">
        <v>69</v>
      </c>
      <c r="L191" s="126">
        <v>222</v>
      </c>
      <c r="M191" s="126">
        <v>0</v>
      </c>
      <c r="N191" s="420">
        <v>0</v>
      </c>
      <c r="O191" s="127">
        <v>0</v>
      </c>
      <c r="P191" s="127">
        <v>0</v>
      </c>
      <c r="Q191" s="127">
        <v>0</v>
      </c>
      <c r="R191" s="127">
        <v>0</v>
      </c>
      <c r="S191" s="126"/>
    </row>
    <row r="192" spans="1:19" s="119" customFormat="1" ht="30" customHeight="1">
      <c r="A192" s="417"/>
      <c r="B192" s="418"/>
      <c r="C192" s="408" t="s">
        <v>190</v>
      </c>
      <c r="D192" s="577"/>
      <c r="E192" s="508"/>
      <c r="F192" s="509"/>
      <c r="G192" s="430"/>
      <c r="H192" s="125" t="s">
        <v>58</v>
      </c>
      <c r="I192" s="125" t="s">
        <v>303</v>
      </c>
      <c r="J192" s="116" t="s">
        <v>659</v>
      </c>
      <c r="K192" s="125" t="s">
        <v>69</v>
      </c>
      <c r="L192" s="126">
        <v>226</v>
      </c>
      <c r="M192" s="126">
        <v>0</v>
      </c>
      <c r="N192" s="420">
        <v>0</v>
      </c>
      <c r="O192" s="127">
        <v>0</v>
      </c>
      <c r="P192" s="127">
        <v>0</v>
      </c>
      <c r="Q192" s="127">
        <v>0</v>
      </c>
      <c r="R192" s="127">
        <v>0</v>
      </c>
      <c r="S192" s="126"/>
    </row>
    <row r="193" spans="1:19" s="119" customFormat="1" ht="30" customHeight="1">
      <c r="A193" s="417"/>
      <c r="B193" s="418"/>
      <c r="C193" s="397" t="s">
        <v>523</v>
      </c>
      <c r="D193" s="577"/>
      <c r="E193" s="508"/>
      <c r="F193" s="509"/>
      <c r="G193" s="430"/>
      <c r="H193" s="125" t="s">
        <v>58</v>
      </c>
      <c r="I193" s="125" t="s">
        <v>303</v>
      </c>
      <c r="J193" s="125" t="s">
        <v>659</v>
      </c>
      <c r="K193" s="125" t="s">
        <v>111</v>
      </c>
      <c r="L193" s="126">
        <v>221</v>
      </c>
      <c r="M193" s="126">
        <v>0</v>
      </c>
      <c r="N193" s="420">
        <v>0</v>
      </c>
      <c r="O193" s="127">
        <v>0</v>
      </c>
      <c r="P193" s="127">
        <v>0</v>
      </c>
      <c r="Q193" s="127">
        <v>0</v>
      </c>
      <c r="R193" s="127">
        <v>0</v>
      </c>
      <c r="S193" s="126">
        <v>1</v>
      </c>
    </row>
    <row r="194" spans="1:19" s="119" customFormat="1" ht="30" customHeight="1">
      <c r="A194" s="417"/>
      <c r="B194" s="418"/>
      <c r="C194" s="408" t="s">
        <v>106</v>
      </c>
      <c r="D194" s="577"/>
      <c r="E194" s="508"/>
      <c r="F194" s="509"/>
      <c r="G194" s="430"/>
      <c r="H194" s="125" t="s">
        <v>58</v>
      </c>
      <c r="I194" s="125" t="s">
        <v>303</v>
      </c>
      <c r="J194" s="116" t="s">
        <v>659</v>
      </c>
      <c r="K194" s="125" t="s">
        <v>111</v>
      </c>
      <c r="L194" s="126">
        <v>222</v>
      </c>
      <c r="M194" s="126">
        <v>0</v>
      </c>
      <c r="N194" s="420">
        <v>0</v>
      </c>
      <c r="O194" s="127">
        <v>0</v>
      </c>
      <c r="P194" s="127">
        <v>0</v>
      </c>
      <c r="Q194" s="127">
        <v>0</v>
      </c>
      <c r="R194" s="127">
        <v>0</v>
      </c>
      <c r="S194" s="126">
        <v>1</v>
      </c>
    </row>
    <row r="195" spans="1:19" s="119" customFormat="1" ht="30" customHeight="1">
      <c r="A195" s="417"/>
      <c r="B195" s="418"/>
      <c r="C195" s="408" t="s">
        <v>524</v>
      </c>
      <c r="D195" s="577"/>
      <c r="E195" s="508"/>
      <c r="F195" s="509"/>
      <c r="G195" s="430"/>
      <c r="H195" s="125" t="s">
        <v>58</v>
      </c>
      <c r="I195" s="125" t="s">
        <v>303</v>
      </c>
      <c r="J195" s="116" t="s">
        <v>659</v>
      </c>
      <c r="K195" s="125" t="s">
        <v>111</v>
      </c>
      <c r="L195" s="126">
        <v>223</v>
      </c>
      <c r="M195" s="126">
        <v>10500</v>
      </c>
      <c r="N195" s="420">
        <v>10500</v>
      </c>
      <c r="O195" s="127">
        <v>0</v>
      </c>
      <c r="P195" s="127">
        <v>0</v>
      </c>
      <c r="Q195" s="127">
        <v>0</v>
      </c>
      <c r="R195" s="127">
        <v>0</v>
      </c>
      <c r="S195" s="126">
        <v>1</v>
      </c>
    </row>
    <row r="196" spans="1:19" s="119" customFormat="1" ht="30" customHeight="1">
      <c r="A196" s="417"/>
      <c r="B196" s="418"/>
      <c r="C196" s="394" t="s">
        <v>525</v>
      </c>
      <c r="D196" s="577"/>
      <c r="E196" s="508"/>
      <c r="F196" s="509"/>
      <c r="G196" s="430"/>
      <c r="H196" s="125" t="s">
        <v>58</v>
      </c>
      <c r="I196" s="125" t="s">
        <v>303</v>
      </c>
      <c r="J196" s="116" t="s">
        <v>659</v>
      </c>
      <c r="K196" s="125" t="s">
        <v>111</v>
      </c>
      <c r="L196" s="126">
        <v>225</v>
      </c>
      <c r="M196" s="126">
        <v>0</v>
      </c>
      <c r="N196" s="420">
        <v>0</v>
      </c>
      <c r="O196" s="127">
        <v>0</v>
      </c>
      <c r="P196" s="127">
        <v>0</v>
      </c>
      <c r="Q196" s="127">
        <v>0</v>
      </c>
      <c r="R196" s="127">
        <v>0</v>
      </c>
      <c r="S196" s="126"/>
    </row>
    <row r="197" spans="1:19" s="119" customFormat="1" ht="30" customHeight="1">
      <c r="A197" s="417"/>
      <c r="B197" s="418"/>
      <c r="C197" s="408" t="s">
        <v>190</v>
      </c>
      <c r="D197" s="577"/>
      <c r="E197" s="508"/>
      <c r="F197" s="509"/>
      <c r="G197" s="430"/>
      <c r="H197" s="125" t="s">
        <v>58</v>
      </c>
      <c r="I197" s="125" t="s">
        <v>303</v>
      </c>
      <c r="J197" s="116" t="s">
        <v>659</v>
      </c>
      <c r="K197" s="125" t="s">
        <v>111</v>
      </c>
      <c r="L197" s="126">
        <v>226</v>
      </c>
      <c r="M197" s="126">
        <v>0</v>
      </c>
      <c r="N197" s="420">
        <v>0</v>
      </c>
      <c r="O197" s="127">
        <v>85500</v>
      </c>
      <c r="P197" s="127">
        <v>85500</v>
      </c>
      <c r="Q197" s="127">
        <v>85500</v>
      </c>
      <c r="R197" s="127">
        <v>85500</v>
      </c>
      <c r="S197" s="126">
        <v>1</v>
      </c>
    </row>
    <row r="198" spans="1:19" s="119" customFormat="1" ht="30" customHeight="1">
      <c r="A198" s="417"/>
      <c r="B198" s="418"/>
      <c r="C198" s="394" t="s">
        <v>118</v>
      </c>
      <c r="D198" s="577"/>
      <c r="E198" s="508"/>
      <c r="F198" s="509"/>
      <c r="G198" s="430"/>
      <c r="H198" s="125" t="s">
        <v>58</v>
      </c>
      <c r="I198" s="125" t="s">
        <v>303</v>
      </c>
      <c r="J198" s="125" t="s">
        <v>659</v>
      </c>
      <c r="K198" s="125" t="s">
        <v>111</v>
      </c>
      <c r="L198" s="126">
        <v>310</v>
      </c>
      <c r="M198" s="126">
        <v>0</v>
      </c>
      <c r="N198" s="420">
        <v>0</v>
      </c>
      <c r="O198" s="127">
        <v>0</v>
      </c>
      <c r="P198" s="127">
        <v>0</v>
      </c>
      <c r="Q198" s="127">
        <v>0</v>
      </c>
      <c r="R198" s="127">
        <v>0</v>
      </c>
      <c r="S198" s="126">
        <v>1</v>
      </c>
    </row>
    <row r="199" spans="1:19" s="119" customFormat="1" ht="30" customHeight="1">
      <c r="A199" s="421"/>
      <c r="B199" s="422"/>
      <c r="C199" s="394" t="s">
        <v>115</v>
      </c>
      <c r="D199" s="578"/>
      <c r="E199" s="513"/>
      <c r="F199" s="514"/>
      <c r="G199" s="431"/>
      <c r="H199" s="145" t="s">
        <v>58</v>
      </c>
      <c r="I199" s="125" t="s">
        <v>303</v>
      </c>
      <c r="J199" s="125" t="s">
        <v>659</v>
      </c>
      <c r="K199" s="125" t="s">
        <v>111</v>
      </c>
      <c r="L199" s="126">
        <v>340</v>
      </c>
      <c r="M199" s="126">
        <v>0</v>
      </c>
      <c r="N199" s="420">
        <v>0</v>
      </c>
      <c r="O199" s="127">
        <v>0</v>
      </c>
      <c r="P199" s="127">
        <v>0</v>
      </c>
      <c r="Q199" s="127">
        <v>0</v>
      </c>
      <c r="R199" s="127">
        <v>0</v>
      </c>
      <c r="S199" s="126">
        <v>1</v>
      </c>
    </row>
    <row r="200" spans="1:19" s="119" customFormat="1" ht="30" customHeight="1">
      <c r="A200" s="143">
        <v>703</v>
      </c>
      <c r="B200" s="157" t="s">
        <v>664</v>
      </c>
      <c r="C200" s="543" t="s">
        <v>665</v>
      </c>
      <c r="D200" s="568" t="s">
        <v>666</v>
      </c>
      <c r="E200" s="501"/>
      <c r="F200" s="502"/>
      <c r="G200" s="157"/>
      <c r="H200" s="116" t="s">
        <v>58</v>
      </c>
      <c r="I200" s="116" t="s">
        <v>303</v>
      </c>
      <c r="J200" s="116" t="s">
        <v>667</v>
      </c>
      <c r="K200" s="116" t="s">
        <v>111</v>
      </c>
      <c r="L200" s="113">
        <v>0</v>
      </c>
      <c r="M200" s="118">
        <f>M202</f>
        <v>421200</v>
      </c>
      <c r="N200" s="118">
        <f>N202</f>
        <v>421200</v>
      </c>
      <c r="O200" s="118">
        <f>O202</f>
        <v>0</v>
      </c>
      <c r="P200" s="117">
        <v>0</v>
      </c>
      <c r="Q200" s="117">
        <v>0</v>
      </c>
      <c r="R200" s="117">
        <v>0</v>
      </c>
      <c r="S200" s="113">
        <v>3</v>
      </c>
    </row>
    <row r="201" spans="1:19" s="119" customFormat="1" ht="30" customHeight="1">
      <c r="A201" s="143"/>
      <c r="B201" s="157"/>
      <c r="C201" s="585"/>
      <c r="D201" s="568" t="s">
        <v>646</v>
      </c>
      <c r="E201" s="501" t="s">
        <v>20</v>
      </c>
      <c r="F201" s="502">
        <v>42732</v>
      </c>
      <c r="G201" s="157" t="s">
        <v>647</v>
      </c>
      <c r="H201" s="510"/>
      <c r="I201" s="510"/>
      <c r="J201" s="510"/>
      <c r="K201" s="510"/>
      <c r="L201" s="164"/>
      <c r="M201" s="164"/>
      <c r="N201" s="415"/>
      <c r="O201" s="586"/>
      <c r="P201" s="586"/>
      <c r="Q201" s="586"/>
      <c r="R201" s="416"/>
      <c r="S201" s="164"/>
    </row>
    <row r="202" spans="1:19" s="591" customFormat="1" ht="30" customHeight="1">
      <c r="A202" s="587"/>
      <c r="B202" s="168"/>
      <c r="C202" s="394" t="s">
        <v>118</v>
      </c>
      <c r="D202" s="588"/>
      <c r="E202" s="589"/>
      <c r="F202" s="590"/>
      <c r="G202" s="564"/>
      <c r="H202" s="145" t="s">
        <v>58</v>
      </c>
      <c r="I202" s="145" t="s">
        <v>303</v>
      </c>
      <c r="J202" s="145" t="s">
        <v>667</v>
      </c>
      <c r="K202" s="145" t="s">
        <v>111</v>
      </c>
      <c r="L202" s="168">
        <v>310</v>
      </c>
      <c r="M202" s="168">
        <v>421200</v>
      </c>
      <c r="N202" s="424">
        <v>421200</v>
      </c>
      <c r="O202" s="425">
        <v>0</v>
      </c>
      <c r="P202" s="425">
        <v>0</v>
      </c>
      <c r="Q202" s="425">
        <v>0</v>
      </c>
      <c r="R202" s="425">
        <v>0</v>
      </c>
      <c r="S202" s="168">
        <v>3</v>
      </c>
    </row>
    <row r="203" spans="1:19" s="119" customFormat="1" ht="30" customHeight="1">
      <c r="A203" s="143">
        <v>703</v>
      </c>
      <c r="B203" s="157" t="s">
        <v>668</v>
      </c>
      <c r="C203" s="491" t="s">
        <v>669</v>
      </c>
      <c r="D203" s="548" t="s">
        <v>670</v>
      </c>
      <c r="E203" s="501"/>
      <c r="F203" s="502"/>
      <c r="G203" s="157"/>
      <c r="H203" s="142" t="s">
        <v>58</v>
      </c>
      <c r="I203" s="142" t="s">
        <v>303</v>
      </c>
      <c r="J203" s="116" t="s">
        <v>671</v>
      </c>
      <c r="K203" s="142" t="s">
        <v>111</v>
      </c>
      <c r="L203" s="143">
        <v>310</v>
      </c>
      <c r="M203" s="530">
        <f>M205+M206+M207</f>
        <v>983000</v>
      </c>
      <c r="N203" s="530">
        <f>N205+N206+N207</f>
        <v>806174</v>
      </c>
      <c r="O203" s="487">
        <v>0</v>
      </c>
      <c r="P203" s="487">
        <v>0</v>
      </c>
      <c r="Q203" s="487">
        <v>0</v>
      </c>
      <c r="R203" s="487">
        <v>0</v>
      </c>
      <c r="S203" s="143">
        <v>3</v>
      </c>
    </row>
    <row r="204" spans="1:19" s="119" customFormat="1" ht="30" customHeight="1">
      <c r="A204" s="413"/>
      <c r="B204" s="158"/>
      <c r="C204" s="497"/>
      <c r="D204" s="568" t="s">
        <v>646</v>
      </c>
      <c r="E204" s="501" t="s">
        <v>20</v>
      </c>
      <c r="F204" s="502">
        <v>42732</v>
      </c>
      <c r="G204" s="157" t="s">
        <v>647</v>
      </c>
      <c r="H204" s="141"/>
      <c r="I204" s="141"/>
      <c r="J204" s="141"/>
      <c r="K204" s="141"/>
      <c r="L204" s="162"/>
      <c r="M204" s="162"/>
      <c r="N204" s="535"/>
      <c r="O204" s="495"/>
      <c r="P204" s="495"/>
      <c r="Q204" s="495"/>
      <c r="R204" s="495"/>
      <c r="S204" s="162"/>
    </row>
    <row r="205" spans="1:19" s="119" customFormat="1" ht="30" customHeight="1">
      <c r="A205" s="413"/>
      <c r="B205" s="158"/>
      <c r="C205" s="543" t="s">
        <v>523</v>
      </c>
      <c r="D205" s="568"/>
      <c r="E205" s="501"/>
      <c r="F205" s="502"/>
      <c r="G205" s="157"/>
      <c r="H205" s="141" t="s">
        <v>58</v>
      </c>
      <c r="I205" s="141" t="s">
        <v>303</v>
      </c>
      <c r="J205" s="432" t="s">
        <v>671</v>
      </c>
      <c r="K205" s="141" t="s">
        <v>111</v>
      </c>
      <c r="L205" s="162">
        <v>221</v>
      </c>
      <c r="M205" s="162">
        <v>357304</v>
      </c>
      <c r="N205" s="535">
        <v>357304</v>
      </c>
      <c r="O205" s="495">
        <v>0</v>
      </c>
      <c r="P205" s="495">
        <v>0</v>
      </c>
      <c r="Q205" s="495">
        <v>0</v>
      </c>
      <c r="R205" s="495">
        <v>0</v>
      </c>
      <c r="S205" s="162">
        <v>3</v>
      </c>
    </row>
    <row r="206" spans="1:19" s="119" customFormat="1" ht="30" customHeight="1">
      <c r="A206" s="413"/>
      <c r="B206" s="158"/>
      <c r="C206" s="543" t="s">
        <v>190</v>
      </c>
      <c r="D206" s="568"/>
      <c r="E206" s="501"/>
      <c r="F206" s="502"/>
      <c r="G206" s="157"/>
      <c r="H206" s="116" t="s">
        <v>58</v>
      </c>
      <c r="I206" s="116" t="s">
        <v>303</v>
      </c>
      <c r="J206" s="432" t="s">
        <v>671</v>
      </c>
      <c r="K206" s="432" t="s">
        <v>111</v>
      </c>
      <c r="L206" s="439">
        <v>226</v>
      </c>
      <c r="M206" s="439">
        <v>50000</v>
      </c>
      <c r="N206" s="440">
        <v>50000</v>
      </c>
      <c r="O206" s="159">
        <v>0</v>
      </c>
      <c r="P206" s="159">
        <v>0</v>
      </c>
      <c r="Q206" s="159">
        <v>0</v>
      </c>
      <c r="R206" s="159">
        <v>0</v>
      </c>
      <c r="S206" s="439">
        <v>3</v>
      </c>
    </row>
    <row r="207" spans="1:19" s="591" customFormat="1" ht="30" customHeight="1">
      <c r="A207" s="582"/>
      <c r="B207" s="164"/>
      <c r="C207" s="394" t="s">
        <v>118</v>
      </c>
      <c r="D207" s="592"/>
      <c r="E207" s="593"/>
      <c r="F207" s="594"/>
      <c r="G207" s="400"/>
      <c r="H207" s="145" t="s">
        <v>58</v>
      </c>
      <c r="I207" s="145" t="s">
        <v>303</v>
      </c>
      <c r="J207" s="142" t="s">
        <v>671</v>
      </c>
      <c r="K207" s="141" t="s">
        <v>111</v>
      </c>
      <c r="L207" s="162">
        <v>310</v>
      </c>
      <c r="M207" s="162">
        <v>575696</v>
      </c>
      <c r="N207" s="535">
        <v>398870</v>
      </c>
      <c r="O207" s="495">
        <v>0</v>
      </c>
      <c r="P207" s="495">
        <v>0</v>
      </c>
      <c r="Q207" s="495">
        <v>0</v>
      </c>
      <c r="R207" s="495">
        <v>0</v>
      </c>
      <c r="S207" s="162">
        <v>3</v>
      </c>
    </row>
    <row r="208" spans="1:19" s="135" customFormat="1" ht="30" customHeight="1">
      <c r="A208" s="143">
        <v>703</v>
      </c>
      <c r="B208" s="157" t="s">
        <v>672</v>
      </c>
      <c r="C208" s="131" t="s">
        <v>673</v>
      </c>
      <c r="D208" s="595" t="s">
        <v>565</v>
      </c>
      <c r="E208" s="505" t="s">
        <v>20</v>
      </c>
      <c r="F208" s="429" t="s">
        <v>674</v>
      </c>
      <c r="G208" s="429" t="s">
        <v>42</v>
      </c>
      <c r="H208" s="132" t="s">
        <v>58</v>
      </c>
      <c r="I208" s="132" t="s">
        <v>14</v>
      </c>
      <c r="J208" s="132" t="s">
        <v>675</v>
      </c>
      <c r="K208" s="132" t="s">
        <v>111</v>
      </c>
      <c r="L208" s="132" t="s">
        <v>32</v>
      </c>
      <c r="M208" s="118">
        <f>M210</f>
        <v>10000</v>
      </c>
      <c r="N208" s="118">
        <f>N210</f>
        <v>10000</v>
      </c>
      <c r="O208" s="134">
        <v>10000</v>
      </c>
      <c r="P208" s="134">
        <v>10000</v>
      </c>
      <c r="Q208" s="134">
        <v>10000</v>
      </c>
      <c r="R208" s="117">
        <v>10000</v>
      </c>
      <c r="S208" s="133">
        <v>3</v>
      </c>
    </row>
    <row r="209" spans="1:19" s="135" customFormat="1" ht="30" customHeight="1">
      <c r="A209" s="143"/>
      <c r="B209" s="157"/>
      <c r="C209" s="136"/>
      <c r="D209" s="575"/>
      <c r="E209" s="596"/>
      <c r="F209" s="431"/>
      <c r="G209" s="430"/>
      <c r="H209" s="137"/>
      <c r="I209" s="137"/>
      <c r="J209" s="137"/>
      <c r="K209" s="137"/>
      <c r="L209" s="137"/>
      <c r="M209" s="443"/>
      <c r="N209" s="597"/>
      <c r="O209" s="139"/>
      <c r="P209" s="139"/>
      <c r="Q209" s="139"/>
      <c r="R209" s="496"/>
      <c r="S209" s="138"/>
    </row>
    <row r="210" spans="1:19" s="433" customFormat="1" ht="30" customHeight="1">
      <c r="A210" s="582"/>
      <c r="B210" s="164"/>
      <c r="C210" s="394" t="s">
        <v>105</v>
      </c>
      <c r="D210" s="592"/>
      <c r="E210" s="593"/>
      <c r="F210" s="594"/>
      <c r="G210" s="400"/>
      <c r="H210" s="145" t="s">
        <v>58</v>
      </c>
      <c r="I210" s="145" t="s">
        <v>14</v>
      </c>
      <c r="J210" s="145" t="s">
        <v>675</v>
      </c>
      <c r="K210" s="145" t="s">
        <v>111</v>
      </c>
      <c r="L210" s="168">
        <v>290</v>
      </c>
      <c r="M210" s="168">
        <v>10000</v>
      </c>
      <c r="N210" s="424">
        <v>10000</v>
      </c>
      <c r="O210" s="425">
        <v>10000</v>
      </c>
      <c r="P210" s="425">
        <v>10000</v>
      </c>
      <c r="Q210" s="425">
        <v>10000</v>
      </c>
      <c r="R210" s="425">
        <v>10000</v>
      </c>
      <c r="S210" s="168">
        <v>3</v>
      </c>
    </row>
    <row r="211" spans="1:19" s="119" customFormat="1" ht="30" customHeight="1">
      <c r="A211" s="157">
        <v>703</v>
      </c>
      <c r="B211" s="157" t="s">
        <v>676</v>
      </c>
      <c r="C211" s="558" t="s">
        <v>677</v>
      </c>
      <c r="D211" s="575" t="s">
        <v>678</v>
      </c>
      <c r="E211" s="501"/>
      <c r="F211" s="502"/>
      <c r="G211" s="161"/>
      <c r="H211" s="142" t="s">
        <v>58</v>
      </c>
      <c r="I211" s="142" t="s">
        <v>14</v>
      </c>
      <c r="J211" s="142" t="s">
        <v>679</v>
      </c>
      <c r="K211" s="142" t="s">
        <v>544</v>
      </c>
      <c r="L211" s="142" t="s">
        <v>32</v>
      </c>
      <c r="M211" s="143">
        <v>0</v>
      </c>
      <c r="N211" s="142">
        <v>0</v>
      </c>
      <c r="O211" s="487">
        <v>10000</v>
      </c>
      <c r="P211" s="487">
        <f>SUM(P212)</f>
        <v>10000</v>
      </c>
      <c r="Q211" s="487">
        <f>SUM(Q212)</f>
        <v>10000</v>
      </c>
      <c r="R211" s="487">
        <f>SUM(R212)</f>
        <v>10000</v>
      </c>
      <c r="S211" s="158"/>
    </row>
    <row r="212" spans="1:19" s="119" customFormat="1" ht="30" customHeight="1">
      <c r="A212" s="413"/>
      <c r="B212" s="158"/>
      <c r="C212" s="394" t="s">
        <v>113</v>
      </c>
      <c r="D212" s="592"/>
      <c r="E212" s="501"/>
      <c r="F212" s="502"/>
      <c r="G212" s="157"/>
      <c r="H212" s="125" t="s">
        <v>58</v>
      </c>
      <c r="I212" s="125" t="s">
        <v>14</v>
      </c>
      <c r="J212" s="125" t="s">
        <v>679</v>
      </c>
      <c r="K212" s="125" t="s">
        <v>111</v>
      </c>
      <c r="L212" s="126">
        <v>290</v>
      </c>
      <c r="M212" s="126">
        <v>0</v>
      </c>
      <c r="N212" s="420">
        <v>0</v>
      </c>
      <c r="O212" s="127">
        <v>10000</v>
      </c>
      <c r="P212" s="127">
        <v>10000</v>
      </c>
      <c r="Q212" s="127">
        <v>10000</v>
      </c>
      <c r="R212" s="127">
        <v>10000</v>
      </c>
      <c r="S212" s="126">
        <v>3</v>
      </c>
    </row>
    <row r="213" spans="1:19" s="119" customFormat="1" ht="30" customHeight="1">
      <c r="A213" s="133">
        <v>703</v>
      </c>
      <c r="B213" s="598" t="s">
        <v>680</v>
      </c>
      <c r="C213" s="131" t="s">
        <v>681</v>
      </c>
      <c r="D213" s="548" t="s">
        <v>565</v>
      </c>
      <c r="E213" s="599" t="s">
        <v>406</v>
      </c>
      <c r="F213" s="600" t="s">
        <v>566</v>
      </c>
      <c r="G213" s="599" t="s">
        <v>682</v>
      </c>
      <c r="H213" s="132" t="s">
        <v>58</v>
      </c>
      <c r="I213" s="132" t="s">
        <v>14</v>
      </c>
      <c r="J213" s="132" t="s">
        <v>683</v>
      </c>
      <c r="K213" s="132" t="s">
        <v>32</v>
      </c>
      <c r="L213" s="132" t="s">
        <v>32</v>
      </c>
      <c r="M213" s="601">
        <f t="shared" ref="M213:R213" si="12">SUM(M215:M217)</f>
        <v>9000</v>
      </c>
      <c r="N213" s="602">
        <f t="shared" si="12"/>
        <v>9000</v>
      </c>
      <c r="O213" s="602">
        <f t="shared" si="12"/>
        <v>50000</v>
      </c>
      <c r="P213" s="602">
        <f t="shared" si="12"/>
        <v>50000</v>
      </c>
      <c r="Q213" s="602">
        <f t="shared" si="12"/>
        <v>50000</v>
      </c>
      <c r="R213" s="602">
        <f t="shared" si="12"/>
        <v>50000</v>
      </c>
      <c r="S213" s="133">
        <v>3</v>
      </c>
    </row>
    <row r="214" spans="1:19" s="119" customFormat="1" ht="30" customHeight="1">
      <c r="A214" s="151"/>
      <c r="B214" s="603"/>
      <c r="C214" s="136"/>
      <c r="D214" s="568"/>
      <c r="E214" s="596"/>
      <c r="F214" s="596"/>
      <c r="G214" s="596"/>
      <c r="H214" s="137"/>
      <c r="I214" s="137"/>
      <c r="J214" s="137"/>
      <c r="K214" s="137"/>
      <c r="L214" s="137"/>
      <c r="M214" s="604"/>
      <c r="N214" s="605"/>
      <c r="O214" s="605"/>
      <c r="P214" s="605"/>
      <c r="Q214" s="605"/>
      <c r="R214" s="605"/>
      <c r="S214" s="138"/>
    </row>
    <row r="215" spans="1:19" s="119" customFormat="1" ht="30" customHeight="1">
      <c r="A215" s="151"/>
      <c r="B215" s="603"/>
      <c r="C215" s="606" t="s">
        <v>113</v>
      </c>
      <c r="D215" s="568"/>
      <c r="E215" s="552"/>
      <c r="F215" s="553"/>
      <c r="G215" s="552"/>
      <c r="H215" s="116" t="s">
        <v>58</v>
      </c>
      <c r="I215" s="116" t="s">
        <v>14</v>
      </c>
      <c r="J215" s="116" t="s">
        <v>683</v>
      </c>
      <c r="K215" s="116" t="s">
        <v>111</v>
      </c>
      <c r="L215" s="113">
        <v>290</v>
      </c>
      <c r="M215" s="113">
        <v>0</v>
      </c>
      <c r="N215" s="395">
        <v>0</v>
      </c>
      <c r="O215" s="113">
        <v>0</v>
      </c>
      <c r="P215" s="183">
        <v>0</v>
      </c>
      <c r="Q215" s="183">
        <v>0</v>
      </c>
      <c r="R215" s="183">
        <v>0</v>
      </c>
      <c r="S215" s="113">
        <v>3</v>
      </c>
    </row>
    <row r="216" spans="1:19" s="119" customFormat="1" ht="30" customHeight="1">
      <c r="A216" s="151"/>
      <c r="B216" s="603"/>
      <c r="C216" s="606" t="s">
        <v>106</v>
      </c>
      <c r="D216" s="568"/>
      <c r="E216" s="552"/>
      <c r="F216" s="553"/>
      <c r="G216" s="552"/>
      <c r="H216" s="116" t="s">
        <v>58</v>
      </c>
      <c r="I216" s="116" t="s">
        <v>14</v>
      </c>
      <c r="J216" s="116" t="s">
        <v>683</v>
      </c>
      <c r="K216" s="116" t="s">
        <v>111</v>
      </c>
      <c r="L216" s="113">
        <v>222</v>
      </c>
      <c r="M216" s="113">
        <v>0</v>
      </c>
      <c r="N216" s="395">
        <v>0</v>
      </c>
      <c r="O216" s="113">
        <v>50000</v>
      </c>
      <c r="P216" s="183">
        <v>50000</v>
      </c>
      <c r="Q216" s="183">
        <v>50000</v>
      </c>
      <c r="R216" s="183">
        <v>50000</v>
      </c>
      <c r="S216" s="113">
        <v>3</v>
      </c>
    </row>
    <row r="217" spans="1:19" s="119" customFormat="1" ht="30" customHeight="1">
      <c r="A217" s="138"/>
      <c r="B217" s="472"/>
      <c r="C217" s="607" t="s">
        <v>113</v>
      </c>
      <c r="D217" s="608"/>
      <c r="E217" s="556"/>
      <c r="F217" s="557"/>
      <c r="G217" s="556"/>
      <c r="H217" s="116" t="s">
        <v>58</v>
      </c>
      <c r="I217" s="116" t="s">
        <v>14</v>
      </c>
      <c r="J217" s="116" t="s">
        <v>683</v>
      </c>
      <c r="K217" s="116" t="s">
        <v>684</v>
      </c>
      <c r="L217" s="113">
        <v>290</v>
      </c>
      <c r="M217" s="113">
        <v>9000</v>
      </c>
      <c r="N217" s="395">
        <v>9000</v>
      </c>
      <c r="O217" s="113">
        <v>0</v>
      </c>
      <c r="P217" s="183">
        <v>0</v>
      </c>
      <c r="Q217" s="183">
        <v>0</v>
      </c>
      <c r="R217" s="183">
        <v>0</v>
      </c>
      <c r="S217" s="113">
        <v>3</v>
      </c>
    </row>
    <row r="218" spans="1:19" s="135" customFormat="1" ht="30" customHeight="1">
      <c r="A218" s="143">
        <v>703</v>
      </c>
      <c r="B218" s="147" t="s">
        <v>685</v>
      </c>
      <c r="C218" s="609" t="s">
        <v>686</v>
      </c>
      <c r="D218" s="441" t="s">
        <v>687</v>
      </c>
      <c r="E218" s="143" t="s">
        <v>20</v>
      </c>
      <c r="F218" s="166">
        <v>41275</v>
      </c>
      <c r="G218" s="610" t="s">
        <v>688</v>
      </c>
      <c r="H218" s="432" t="s">
        <v>21</v>
      </c>
      <c r="I218" s="432" t="s">
        <v>556</v>
      </c>
      <c r="J218" s="432" t="s">
        <v>689</v>
      </c>
      <c r="K218" s="611" t="s">
        <v>111</v>
      </c>
      <c r="L218" s="611" t="s">
        <v>32</v>
      </c>
      <c r="M218" s="492">
        <f t="shared" ref="M218:R218" si="13">M219+M220</f>
        <v>95000</v>
      </c>
      <c r="N218" s="492">
        <f t="shared" si="13"/>
        <v>94579</v>
      </c>
      <c r="O218" s="492">
        <f t="shared" si="13"/>
        <v>30000</v>
      </c>
      <c r="P218" s="492">
        <f t="shared" si="13"/>
        <v>33600</v>
      </c>
      <c r="Q218" s="492">
        <f t="shared" si="13"/>
        <v>33600</v>
      </c>
      <c r="R218" s="492">
        <f t="shared" si="13"/>
        <v>33600</v>
      </c>
      <c r="S218" s="439">
        <v>3</v>
      </c>
    </row>
    <row r="219" spans="1:19" s="135" customFormat="1" ht="30" customHeight="1">
      <c r="A219" s="143"/>
      <c r="B219" s="147"/>
      <c r="C219" s="612" t="s">
        <v>190</v>
      </c>
      <c r="D219" s="401"/>
      <c r="E219" s="143"/>
      <c r="F219" s="166"/>
      <c r="G219" s="610"/>
      <c r="H219" s="510" t="s">
        <v>21</v>
      </c>
      <c r="I219" s="510" t="s">
        <v>556</v>
      </c>
      <c r="J219" s="125" t="s">
        <v>689</v>
      </c>
      <c r="K219" s="613" t="s">
        <v>690</v>
      </c>
      <c r="L219" s="614" t="s">
        <v>109</v>
      </c>
      <c r="M219" s="164">
        <v>2250</v>
      </c>
      <c r="N219" s="615">
        <v>2250</v>
      </c>
      <c r="O219" s="616">
        <v>0</v>
      </c>
      <c r="P219" s="616"/>
      <c r="Q219" s="616"/>
      <c r="R219" s="616"/>
      <c r="S219" s="164">
        <v>3</v>
      </c>
    </row>
    <row r="220" spans="1:19" s="119" customFormat="1" ht="30" customHeight="1">
      <c r="A220" s="164"/>
      <c r="B220" s="617"/>
      <c r="C220" s="618" t="s">
        <v>118</v>
      </c>
      <c r="D220" s="619"/>
      <c r="E220" s="164"/>
      <c r="F220" s="620"/>
      <c r="G220" s="621"/>
      <c r="H220" s="125" t="s">
        <v>21</v>
      </c>
      <c r="I220" s="125" t="s">
        <v>556</v>
      </c>
      <c r="J220" s="125" t="s">
        <v>689</v>
      </c>
      <c r="K220" s="613" t="s">
        <v>690</v>
      </c>
      <c r="L220" s="613" t="s">
        <v>119</v>
      </c>
      <c r="M220" s="126">
        <v>92750</v>
      </c>
      <c r="N220" s="622">
        <v>92329</v>
      </c>
      <c r="O220" s="127">
        <v>30000</v>
      </c>
      <c r="P220" s="127">
        <v>33600</v>
      </c>
      <c r="Q220" s="127">
        <v>33600</v>
      </c>
      <c r="R220" s="127">
        <v>33600</v>
      </c>
      <c r="S220" s="126">
        <v>3</v>
      </c>
    </row>
    <row r="221" spans="1:19" s="119" customFormat="1" ht="30" customHeight="1">
      <c r="A221" s="143">
        <v>703</v>
      </c>
      <c r="B221" s="147" t="s">
        <v>691</v>
      </c>
      <c r="C221" s="434" t="s">
        <v>692</v>
      </c>
      <c r="D221" s="441" t="s">
        <v>693</v>
      </c>
      <c r="E221" s="143" t="s">
        <v>20</v>
      </c>
      <c r="F221" s="623" t="s">
        <v>674</v>
      </c>
      <c r="G221" s="624" t="s">
        <v>42</v>
      </c>
      <c r="H221" s="132" t="s">
        <v>21</v>
      </c>
      <c r="I221" s="132" t="s">
        <v>556</v>
      </c>
      <c r="J221" s="132" t="s">
        <v>694</v>
      </c>
      <c r="K221" s="625" t="s">
        <v>111</v>
      </c>
      <c r="L221" s="625" t="s">
        <v>32</v>
      </c>
      <c r="M221" s="601">
        <f t="shared" ref="M221:R221" si="14">M223</f>
        <v>0</v>
      </c>
      <c r="N221" s="601">
        <f t="shared" si="14"/>
        <v>0</v>
      </c>
      <c r="O221" s="601">
        <f t="shared" si="14"/>
        <v>562500</v>
      </c>
      <c r="P221" s="601">
        <f t="shared" si="14"/>
        <v>562500</v>
      </c>
      <c r="Q221" s="601">
        <f t="shared" si="14"/>
        <v>562500</v>
      </c>
      <c r="R221" s="601">
        <f t="shared" si="14"/>
        <v>562500</v>
      </c>
      <c r="S221" s="133">
        <v>3</v>
      </c>
    </row>
    <row r="222" spans="1:19" s="119" customFormat="1" ht="30" customHeight="1">
      <c r="A222" s="143"/>
      <c r="B222" s="147"/>
      <c r="C222" s="626"/>
      <c r="D222" s="401" t="s">
        <v>695</v>
      </c>
      <c r="E222" s="143" t="s">
        <v>20</v>
      </c>
      <c r="F222" s="623" t="s">
        <v>566</v>
      </c>
      <c r="G222" s="624" t="s">
        <v>42</v>
      </c>
      <c r="H222" s="138"/>
      <c r="I222" s="137"/>
      <c r="J222" s="137"/>
      <c r="K222" s="627"/>
      <c r="L222" s="627"/>
      <c r="M222" s="604"/>
      <c r="N222" s="604"/>
      <c r="O222" s="604"/>
      <c r="P222" s="604"/>
      <c r="Q222" s="604"/>
      <c r="R222" s="604"/>
      <c r="S222" s="138"/>
    </row>
    <row r="223" spans="1:19" s="119" customFormat="1" ht="30" customHeight="1">
      <c r="A223" s="143"/>
      <c r="B223" s="147"/>
      <c r="C223" s="397" t="s">
        <v>190</v>
      </c>
      <c r="D223" s="401"/>
      <c r="E223" s="143"/>
      <c r="F223" s="166"/>
      <c r="G223" s="624"/>
      <c r="H223" s="116" t="s">
        <v>21</v>
      </c>
      <c r="I223" s="116" t="s">
        <v>556</v>
      </c>
      <c r="J223" s="116" t="s">
        <v>694</v>
      </c>
      <c r="K223" s="628" t="s">
        <v>111</v>
      </c>
      <c r="L223" s="628" t="s">
        <v>109</v>
      </c>
      <c r="M223" s="113">
        <v>0</v>
      </c>
      <c r="N223" s="395">
        <v>0</v>
      </c>
      <c r="O223" s="155">
        <v>562500</v>
      </c>
      <c r="P223" s="155">
        <v>562500</v>
      </c>
      <c r="Q223" s="155">
        <v>562500</v>
      </c>
      <c r="R223" s="155">
        <v>562500</v>
      </c>
      <c r="S223" s="113">
        <v>3</v>
      </c>
    </row>
    <row r="224" spans="1:19" s="119" customFormat="1" ht="30" customHeight="1">
      <c r="A224" s="429">
        <v>703</v>
      </c>
      <c r="B224" s="438" t="s">
        <v>696</v>
      </c>
      <c r="C224" s="629" t="s">
        <v>697</v>
      </c>
      <c r="D224" s="115" t="s">
        <v>698</v>
      </c>
      <c r="E224" s="167" t="s">
        <v>20</v>
      </c>
      <c r="F224" s="148">
        <v>43042</v>
      </c>
      <c r="G224" s="161" t="s">
        <v>42</v>
      </c>
      <c r="H224" s="116" t="s">
        <v>21</v>
      </c>
      <c r="I224" s="116" t="s">
        <v>378</v>
      </c>
      <c r="J224" s="116" t="s">
        <v>699</v>
      </c>
      <c r="K224" s="116" t="s">
        <v>114</v>
      </c>
      <c r="L224" s="116" t="s">
        <v>32</v>
      </c>
      <c r="M224" s="630">
        <f t="shared" ref="M224:R224" si="15">M226</f>
        <v>2698700</v>
      </c>
      <c r="N224" s="630">
        <f t="shared" si="15"/>
        <v>2677882.5299999998</v>
      </c>
      <c r="O224" s="630">
        <v>2806600</v>
      </c>
      <c r="P224" s="630">
        <f t="shared" si="15"/>
        <v>2806600</v>
      </c>
      <c r="Q224" s="630">
        <f t="shared" si="15"/>
        <v>2806600</v>
      </c>
      <c r="R224" s="630">
        <f t="shared" si="15"/>
        <v>2806600</v>
      </c>
      <c r="S224" s="113">
        <v>1</v>
      </c>
    </row>
    <row r="225" spans="1:19" s="119" customFormat="1" ht="30" customHeight="1">
      <c r="A225" s="430"/>
      <c r="B225" s="406"/>
      <c r="C225" s="629"/>
      <c r="D225" s="124"/>
      <c r="E225" s="406"/>
      <c r="F225" s="407"/>
      <c r="G225" s="430"/>
      <c r="H225" s="631"/>
      <c r="I225" s="631"/>
      <c r="J225" s="631"/>
      <c r="K225" s="631"/>
      <c r="L225" s="631"/>
      <c r="M225" s="632"/>
      <c r="N225" s="633"/>
      <c r="O225" s="632"/>
      <c r="P225" s="632"/>
      <c r="Q225" s="632"/>
      <c r="R225" s="632"/>
      <c r="S225" s="634"/>
    </row>
    <row r="226" spans="1:19" s="119" customFormat="1" ht="30" customHeight="1">
      <c r="A226" s="431"/>
      <c r="B226" s="411"/>
      <c r="C226" s="397" t="s">
        <v>641</v>
      </c>
      <c r="D226" s="130"/>
      <c r="E226" s="411"/>
      <c r="F226" s="412"/>
      <c r="G226" s="431"/>
      <c r="H226" s="432" t="s">
        <v>21</v>
      </c>
      <c r="I226" s="432" t="s">
        <v>378</v>
      </c>
      <c r="J226" s="432" t="s">
        <v>699</v>
      </c>
      <c r="K226" s="432" t="s">
        <v>700</v>
      </c>
      <c r="L226" s="439">
        <v>242</v>
      </c>
      <c r="M226" s="480">
        <v>2698700</v>
      </c>
      <c r="N226" s="479">
        <v>2677882.5299999998</v>
      </c>
      <c r="O226" s="480">
        <v>2806600</v>
      </c>
      <c r="P226" s="480">
        <v>2806600</v>
      </c>
      <c r="Q226" s="480">
        <v>2806600</v>
      </c>
      <c r="R226" s="480">
        <v>2806600</v>
      </c>
      <c r="S226" s="439">
        <v>1</v>
      </c>
    </row>
    <row r="227" spans="1:19" s="119" customFormat="1" ht="30" customHeight="1">
      <c r="A227" s="157">
        <v>703</v>
      </c>
      <c r="B227" s="635" t="s">
        <v>701</v>
      </c>
      <c r="C227" s="441" t="s">
        <v>702</v>
      </c>
      <c r="D227" s="636" t="s">
        <v>703</v>
      </c>
      <c r="E227" s="147" t="s">
        <v>20</v>
      </c>
      <c r="F227" s="153" t="s">
        <v>566</v>
      </c>
      <c r="G227" s="157" t="s">
        <v>704</v>
      </c>
      <c r="H227" s="116" t="s">
        <v>21</v>
      </c>
      <c r="I227" s="142" t="s">
        <v>378</v>
      </c>
      <c r="J227" s="142" t="s">
        <v>705</v>
      </c>
      <c r="K227" s="142" t="s">
        <v>634</v>
      </c>
      <c r="L227" s="143">
        <v>251</v>
      </c>
      <c r="M227" s="637">
        <f t="shared" ref="M227:R227" si="16">M229</f>
        <v>461200</v>
      </c>
      <c r="N227" s="637">
        <f t="shared" si="16"/>
        <v>455899.2</v>
      </c>
      <c r="O227" s="637">
        <f t="shared" si="16"/>
        <v>461200</v>
      </c>
      <c r="P227" s="637">
        <f t="shared" si="16"/>
        <v>461200</v>
      </c>
      <c r="Q227" s="637">
        <f t="shared" si="16"/>
        <v>461200</v>
      </c>
      <c r="R227" s="637">
        <f t="shared" si="16"/>
        <v>461200</v>
      </c>
      <c r="S227" s="143">
        <v>1</v>
      </c>
    </row>
    <row r="228" spans="1:19" s="119" customFormat="1" ht="30" customHeight="1">
      <c r="A228" s="157"/>
      <c r="B228" s="635"/>
      <c r="C228" s="442"/>
      <c r="D228" s="638" t="s">
        <v>706</v>
      </c>
      <c r="E228" s="147" t="s">
        <v>20</v>
      </c>
      <c r="F228" s="153">
        <v>42736</v>
      </c>
      <c r="G228" s="157" t="s">
        <v>42</v>
      </c>
      <c r="H228" s="141"/>
      <c r="I228" s="141"/>
      <c r="J228" s="141"/>
      <c r="K228" s="141"/>
      <c r="L228" s="162"/>
      <c r="M228" s="475"/>
      <c r="N228" s="474"/>
      <c r="O228" s="639"/>
      <c r="P228" s="639"/>
      <c r="Q228" s="475"/>
      <c r="R228" s="475"/>
      <c r="S228" s="162"/>
    </row>
    <row r="229" spans="1:19" s="119" customFormat="1" ht="30" customHeight="1">
      <c r="A229" s="157"/>
      <c r="B229" s="635"/>
      <c r="C229" s="442" t="s">
        <v>641</v>
      </c>
      <c r="D229" s="636"/>
      <c r="E229" s="147"/>
      <c r="F229" s="153"/>
      <c r="G229" s="157"/>
      <c r="H229" s="432" t="s">
        <v>21</v>
      </c>
      <c r="I229" s="432" t="s">
        <v>378</v>
      </c>
      <c r="J229" s="432" t="s">
        <v>705</v>
      </c>
      <c r="K229" s="432" t="s">
        <v>59</v>
      </c>
      <c r="L229" s="439">
        <v>251</v>
      </c>
      <c r="M229" s="480">
        <v>461200</v>
      </c>
      <c r="N229" s="479">
        <v>455899.2</v>
      </c>
      <c r="O229" s="480">
        <v>461200</v>
      </c>
      <c r="P229" s="480">
        <v>461200</v>
      </c>
      <c r="Q229" s="480">
        <v>461200</v>
      </c>
      <c r="R229" s="480">
        <v>461200</v>
      </c>
      <c r="S229" s="439">
        <v>1</v>
      </c>
    </row>
    <row r="230" spans="1:19" s="119" customFormat="1" ht="30" customHeight="1">
      <c r="A230" s="429">
        <v>703</v>
      </c>
      <c r="B230" s="438" t="s">
        <v>707</v>
      </c>
      <c r="C230" s="640" t="s">
        <v>708</v>
      </c>
      <c r="D230" s="457" t="s">
        <v>709</v>
      </c>
      <c r="E230" s="552" t="s">
        <v>20</v>
      </c>
      <c r="F230" s="553" t="s">
        <v>566</v>
      </c>
      <c r="G230" s="160" t="s">
        <v>710</v>
      </c>
      <c r="H230" s="598" t="s">
        <v>21</v>
      </c>
      <c r="I230" s="598" t="s">
        <v>303</v>
      </c>
      <c r="J230" s="598" t="s">
        <v>711</v>
      </c>
      <c r="K230" s="598" t="s">
        <v>59</v>
      </c>
      <c r="L230" s="598" t="s">
        <v>32</v>
      </c>
      <c r="M230" s="630">
        <f>SUM(M233)</f>
        <v>19166785</v>
      </c>
      <c r="N230" s="641">
        <f>SUM(N233)</f>
        <v>19165050</v>
      </c>
      <c r="O230" s="642">
        <v>7670000</v>
      </c>
      <c r="P230" s="642">
        <f>SUM(P233)</f>
        <v>0</v>
      </c>
      <c r="Q230" s="642">
        <v>0</v>
      </c>
      <c r="R230" s="642">
        <v>0</v>
      </c>
      <c r="S230" s="643">
        <v>3</v>
      </c>
    </row>
    <row r="231" spans="1:19" s="119" customFormat="1" ht="30" customHeight="1">
      <c r="A231" s="430"/>
      <c r="B231" s="406"/>
      <c r="C231" s="533"/>
      <c r="D231" s="644"/>
      <c r="E231" s="457"/>
      <c r="F231" s="458"/>
      <c r="G231" s="466"/>
      <c r="H231" s="472"/>
      <c r="I231" s="472"/>
      <c r="J231" s="472"/>
      <c r="K231" s="472"/>
      <c r="L231" s="472"/>
      <c r="M231" s="639"/>
      <c r="N231" s="645"/>
      <c r="O231" s="646"/>
      <c r="P231" s="646"/>
      <c r="Q231" s="646"/>
      <c r="R231" s="646"/>
      <c r="S231" s="647"/>
    </row>
    <row r="232" spans="1:19" s="119" customFormat="1" ht="30" customHeight="1">
      <c r="A232" s="430"/>
      <c r="B232" s="406"/>
      <c r="C232" s="533"/>
      <c r="D232" s="457" t="s">
        <v>712</v>
      </c>
      <c r="E232" s="552" t="s">
        <v>20</v>
      </c>
      <c r="F232" s="553" t="s">
        <v>566</v>
      </c>
      <c r="G232" s="459" t="s">
        <v>713</v>
      </c>
      <c r="H232" s="472"/>
      <c r="I232" s="472"/>
      <c r="J232" s="472"/>
      <c r="K232" s="472"/>
      <c r="L232" s="472"/>
      <c r="M232" s="639"/>
      <c r="N232" s="645"/>
      <c r="O232" s="646"/>
      <c r="P232" s="646"/>
      <c r="Q232" s="646"/>
      <c r="R232" s="646"/>
      <c r="S232" s="647"/>
    </row>
    <row r="233" spans="1:19" s="119" customFormat="1" ht="30" customHeight="1">
      <c r="A233" s="431"/>
      <c r="B233" s="411"/>
      <c r="C233" s="648" t="s">
        <v>714</v>
      </c>
      <c r="D233" s="649"/>
      <c r="E233" s="130"/>
      <c r="F233" s="650"/>
      <c r="G233" s="476"/>
      <c r="H233" s="477" t="s">
        <v>21</v>
      </c>
      <c r="I233" s="477" t="s">
        <v>303</v>
      </c>
      <c r="J233" s="477" t="s">
        <v>711</v>
      </c>
      <c r="K233" s="477" t="s">
        <v>59</v>
      </c>
      <c r="L233" s="477" t="s">
        <v>22</v>
      </c>
      <c r="M233" s="480">
        <v>19166785</v>
      </c>
      <c r="N233" s="479">
        <v>19165050</v>
      </c>
      <c r="O233" s="651">
        <v>7670000</v>
      </c>
      <c r="P233" s="651">
        <v>0</v>
      </c>
      <c r="Q233" s="651">
        <v>0</v>
      </c>
      <c r="R233" s="651">
        <v>0</v>
      </c>
      <c r="S233" s="481">
        <v>3</v>
      </c>
    </row>
    <row r="234" spans="1:19" s="119" customFormat="1" ht="30" customHeight="1">
      <c r="A234" s="157">
        <v>703</v>
      </c>
      <c r="B234" s="147" t="s">
        <v>715</v>
      </c>
      <c r="C234" s="640" t="s">
        <v>716</v>
      </c>
      <c r="D234" s="448" t="s">
        <v>717</v>
      </c>
      <c r="E234" s="552" t="s">
        <v>20</v>
      </c>
      <c r="F234" s="553" t="s">
        <v>566</v>
      </c>
      <c r="G234" s="459" t="s">
        <v>718</v>
      </c>
      <c r="H234" s="598" t="s">
        <v>21</v>
      </c>
      <c r="I234" s="598" t="s">
        <v>303</v>
      </c>
      <c r="J234" s="598" t="s">
        <v>719</v>
      </c>
      <c r="K234" s="598" t="s">
        <v>634</v>
      </c>
      <c r="L234" s="598" t="s">
        <v>32</v>
      </c>
      <c r="M234" s="630">
        <f>SUM(M236)</f>
        <v>11878286.800000001</v>
      </c>
      <c r="N234" s="641">
        <f>SUM(N236)</f>
        <v>11436627.99</v>
      </c>
      <c r="O234" s="643">
        <v>11448000</v>
      </c>
      <c r="P234" s="642">
        <f>SUM(P236)</f>
        <v>12886000</v>
      </c>
      <c r="Q234" s="642">
        <f>SUM(Q236)</f>
        <v>13401000</v>
      </c>
      <c r="R234" s="642">
        <f>SUM(R233+R236)</f>
        <v>13401000</v>
      </c>
      <c r="S234" s="652">
        <v>3</v>
      </c>
    </row>
    <row r="235" spans="1:19" s="119" customFormat="1" ht="30" customHeight="1">
      <c r="A235" s="157"/>
      <c r="B235" s="147"/>
      <c r="C235" s="533"/>
      <c r="D235" s="653" t="s">
        <v>712</v>
      </c>
      <c r="E235" s="556" t="s">
        <v>20</v>
      </c>
      <c r="F235" s="557" t="s">
        <v>566</v>
      </c>
      <c r="G235" s="554" t="s">
        <v>713</v>
      </c>
      <c r="H235" s="472"/>
      <c r="I235" s="472"/>
      <c r="J235" s="472"/>
      <c r="K235" s="472"/>
      <c r="L235" s="472"/>
      <c r="M235" s="639"/>
      <c r="N235" s="645"/>
      <c r="O235" s="646"/>
      <c r="P235" s="646"/>
      <c r="Q235" s="646"/>
      <c r="R235" s="646"/>
      <c r="S235" s="473"/>
    </row>
    <row r="236" spans="1:19" s="119" customFormat="1" ht="30" customHeight="1">
      <c r="A236" s="400"/>
      <c r="B236" s="398"/>
      <c r="C236" s="648" t="s">
        <v>714</v>
      </c>
      <c r="D236" s="654" t="s">
        <v>720</v>
      </c>
      <c r="E236" s="398"/>
      <c r="F236" s="399"/>
      <c r="G236" s="400"/>
      <c r="H236" s="477" t="s">
        <v>21</v>
      </c>
      <c r="I236" s="477" t="s">
        <v>303</v>
      </c>
      <c r="J236" s="477" t="s">
        <v>719</v>
      </c>
      <c r="K236" s="477" t="s">
        <v>59</v>
      </c>
      <c r="L236" s="477" t="s">
        <v>22</v>
      </c>
      <c r="M236" s="480">
        <v>11878286.800000001</v>
      </c>
      <c r="N236" s="479">
        <v>11436627.99</v>
      </c>
      <c r="O236" s="481">
        <v>11448000</v>
      </c>
      <c r="P236" s="651">
        <v>12886000</v>
      </c>
      <c r="Q236" s="651">
        <v>13401000</v>
      </c>
      <c r="R236" s="651">
        <v>13401000</v>
      </c>
      <c r="S236" s="481">
        <v>3</v>
      </c>
    </row>
    <row r="237" spans="1:19" s="119" customFormat="1" ht="30" customHeight="1">
      <c r="A237" s="429">
        <v>703</v>
      </c>
      <c r="B237" s="438" t="s">
        <v>721</v>
      </c>
      <c r="C237" s="655" t="s">
        <v>722</v>
      </c>
      <c r="D237" s="457" t="s">
        <v>709</v>
      </c>
      <c r="E237" s="552" t="s">
        <v>20</v>
      </c>
      <c r="F237" s="553" t="s">
        <v>566</v>
      </c>
      <c r="G237" s="459" t="s">
        <v>718</v>
      </c>
      <c r="H237" s="451" t="s">
        <v>21</v>
      </c>
      <c r="I237" s="451" t="s">
        <v>303</v>
      </c>
      <c r="J237" s="451" t="s">
        <v>723</v>
      </c>
      <c r="K237" s="451" t="s">
        <v>59</v>
      </c>
      <c r="L237" s="451" t="s">
        <v>22</v>
      </c>
      <c r="M237" s="453">
        <f>SUM(M239)</f>
        <v>3404613.2</v>
      </c>
      <c r="N237" s="453">
        <f>SUM(N239)</f>
        <v>3072005.01</v>
      </c>
      <c r="O237" s="453">
        <f>SUM(O239)</f>
        <v>0</v>
      </c>
      <c r="P237" s="656">
        <f>SUM(P239)</f>
        <v>0</v>
      </c>
      <c r="Q237" s="656">
        <v>0</v>
      </c>
      <c r="R237" s="656">
        <v>0</v>
      </c>
      <c r="S237" s="454">
        <v>3</v>
      </c>
    </row>
    <row r="238" spans="1:19" s="119" customFormat="1" ht="30" customHeight="1">
      <c r="A238" s="430"/>
      <c r="B238" s="406"/>
      <c r="C238" s="486"/>
      <c r="D238" s="457" t="s">
        <v>712</v>
      </c>
      <c r="E238" s="552" t="s">
        <v>20</v>
      </c>
      <c r="F238" s="553" t="s">
        <v>566</v>
      </c>
      <c r="G238" s="459" t="s">
        <v>713</v>
      </c>
      <c r="H238" s="467"/>
      <c r="I238" s="467"/>
      <c r="J238" s="467"/>
      <c r="K238" s="467"/>
      <c r="L238" s="467"/>
      <c r="M238" s="469"/>
      <c r="N238" s="469"/>
      <c r="O238" s="469"/>
      <c r="P238" s="657"/>
      <c r="Q238" s="657"/>
      <c r="R238" s="657"/>
      <c r="S238" s="470"/>
    </row>
    <row r="239" spans="1:19" s="119" customFormat="1" ht="30" customHeight="1">
      <c r="A239" s="431"/>
      <c r="B239" s="411"/>
      <c r="C239" s="648" t="s">
        <v>714</v>
      </c>
      <c r="D239" s="653"/>
      <c r="E239" s="653"/>
      <c r="F239" s="658"/>
      <c r="G239" s="486"/>
      <c r="H239" s="477" t="s">
        <v>21</v>
      </c>
      <c r="I239" s="477" t="s">
        <v>303</v>
      </c>
      <c r="J239" s="477" t="s">
        <v>723</v>
      </c>
      <c r="K239" s="477" t="s">
        <v>59</v>
      </c>
      <c r="L239" s="477" t="s">
        <v>22</v>
      </c>
      <c r="M239" s="475">
        <v>3404613.2</v>
      </c>
      <c r="N239" s="474">
        <v>3072005.01</v>
      </c>
      <c r="O239" s="473">
        <v>0</v>
      </c>
      <c r="P239" s="651">
        <v>0</v>
      </c>
      <c r="Q239" s="651">
        <v>0</v>
      </c>
      <c r="R239" s="651">
        <v>0</v>
      </c>
      <c r="S239" s="481">
        <v>3</v>
      </c>
    </row>
    <row r="240" spans="1:19" s="119" customFormat="1" ht="30" customHeight="1">
      <c r="A240" s="429">
        <v>703</v>
      </c>
      <c r="B240" s="599" t="s">
        <v>724</v>
      </c>
      <c r="C240" s="391" t="s">
        <v>725</v>
      </c>
      <c r="D240" s="427" t="s">
        <v>726</v>
      </c>
      <c r="E240" s="147" t="s">
        <v>20</v>
      </c>
      <c r="F240" s="553">
        <v>42586</v>
      </c>
      <c r="G240" s="157" t="s">
        <v>42</v>
      </c>
      <c r="H240" s="603" t="s">
        <v>21</v>
      </c>
      <c r="I240" s="603" t="s">
        <v>12</v>
      </c>
      <c r="J240" s="603" t="s">
        <v>727</v>
      </c>
      <c r="K240" s="603" t="s">
        <v>114</v>
      </c>
      <c r="L240" s="603" t="s">
        <v>32</v>
      </c>
      <c r="M240" s="637">
        <f t="shared" ref="M240:R240" si="17">M242</f>
        <v>0</v>
      </c>
      <c r="N240" s="637">
        <f t="shared" si="17"/>
        <v>0</v>
      </c>
      <c r="O240" s="637">
        <f t="shared" si="17"/>
        <v>30000</v>
      </c>
      <c r="P240" s="637">
        <f t="shared" si="17"/>
        <v>30000</v>
      </c>
      <c r="Q240" s="637">
        <f t="shared" si="17"/>
        <v>30000</v>
      </c>
      <c r="R240" s="637">
        <f t="shared" si="17"/>
        <v>30000</v>
      </c>
      <c r="S240" s="659">
        <v>3</v>
      </c>
    </row>
    <row r="241" spans="1:19" s="119" customFormat="1" ht="30" customHeight="1">
      <c r="A241" s="430"/>
      <c r="B241" s="660"/>
      <c r="C241" s="391"/>
      <c r="D241" s="427"/>
      <c r="E241" s="147"/>
      <c r="F241" s="553"/>
      <c r="G241" s="157"/>
      <c r="H241" s="661"/>
      <c r="I241" s="661"/>
      <c r="J241" s="661"/>
      <c r="K241" s="661"/>
      <c r="L241" s="661"/>
      <c r="M241" s="637"/>
      <c r="N241" s="662"/>
      <c r="O241" s="637"/>
      <c r="P241" s="637"/>
      <c r="Q241" s="637"/>
      <c r="R241" s="637"/>
      <c r="S241" s="659"/>
    </row>
    <row r="242" spans="1:19" s="119" customFormat="1" ht="30" customHeight="1">
      <c r="A242" s="431"/>
      <c r="B242" s="663"/>
      <c r="C242" s="397" t="s">
        <v>641</v>
      </c>
      <c r="D242" s="169"/>
      <c r="E242" s="664"/>
      <c r="F242" s="665"/>
      <c r="G242" s="564"/>
      <c r="H242" s="477" t="s">
        <v>21</v>
      </c>
      <c r="I242" s="477" t="s">
        <v>12</v>
      </c>
      <c r="J242" s="477" t="s">
        <v>727</v>
      </c>
      <c r="K242" s="477" t="s">
        <v>700</v>
      </c>
      <c r="L242" s="477" t="s">
        <v>116</v>
      </c>
      <c r="M242" s="480">
        <v>0</v>
      </c>
      <c r="N242" s="479">
        <v>0</v>
      </c>
      <c r="O242" s="480">
        <v>30000</v>
      </c>
      <c r="P242" s="480">
        <v>30000</v>
      </c>
      <c r="Q242" s="480">
        <v>30000</v>
      </c>
      <c r="R242" s="480">
        <v>30000</v>
      </c>
      <c r="S242" s="481">
        <v>3</v>
      </c>
    </row>
    <row r="243" spans="1:19" s="119" customFormat="1" ht="30" customHeight="1">
      <c r="A243" s="157">
        <v>703</v>
      </c>
      <c r="B243" s="552" t="s">
        <v>728</v>
      </c>
      <c r="C243" s="441" t="s">
        <v>729</v>
      </c>
      <c r="D243" s="427" t="s">
        <v>726</v>
      </c>
      <c r="E243" s="147" t="s">
        <v>20</v>
      </c>
      <c r="F243" s="553">
        <v>42586</v>
      </c>
      <c r="G243" s="157" t="s">
        <v>42</v>
      </c>
      <c r="H243" s="477" t="s">
        <v>21</v>
      </c>
      <c r="I243" s="477" t="s">
        <v>12</v>
      </c>
      <c r="J243" s="477" t="s">
        <v>730</v>
      </c>
      <c r="K243" s="472" t="s">
        <v>111</v>
      </c>
      <c r="L243" s="472" t="s">
        <v>32</v>
      </c>
      <c r="M243" s="643">
        <f t="shared" ref="M243:R243" si="18">M244+M245</f>
        <v>30000</v>
      </c>
      <c r="N243" s="643">
        <f t="shared" si="18"/>
        <v>30000</v>
      </c>
      <c r="O243" s="643">
        <f t="shared" si="18"/>
        <v>250000</v>
      </c>
      <c r="P243" s="643">
        <f t="shared" si="18"/>
        <v>250000</v>
      </c>
      <c r="Q243" s="643">
        <f t="shared" si="18"/>
        <v>250000</v>
      </c>
      <c r="R243" s="643">
        <f t="shared" si="18"/>
        <v>250000</v>
      </c>
      <c r="S243" s="652">
        <v>3</v>
      </c>
    </row>
    <row r="244" spans="1:19" s="119" customFormat="1" ht="30" customHeight="1">
      <c r="A244" s="157"/>
      <c r="B244" s="552"/>
      <c r="C244" s="441" t="s">
        <v>113</v>
      </c>
      <c r="D244" s="427"/>
      <c r="E244" s="147"/>
      <c r="F244" s="553"/>
      <c r="G244" s="157"/>
      <c r="H244" s="477" t="s">
        <v>21</v>
      </c>
      <c r="I244" s="477" t="s">
        <v>12</v>
      </c>
      <c r="J244" s="477" t="s">
        <v>730</v>
      </c>
      <c r="K244" s="472" t="s">
        <v>111</v>
      </c>
      <c r="L244" s="472" t="s">
        <v>53</v>
      </c>
      <c r="M244" s="652">
        <v>15500</v>
      </c>
      <c r="N244" s="666">
        <v>15500</v>
      </c>
      <c r="O244" s="641"/>
      <c r="P244" s="643"/>
      <c r="Q244" s="643"/>
      <c r="R244" s="643"/>
      <c r="S244" s="652">
        <v>3</v>
      </c>
    </row>
    <row r="245" spans="1:19" s="119" customFormat="1" ht="30" customHeight="1">
      <c r="A245" s="400"/>
      <c r="B245" s="552"/>
      <c r="C245" s="441" t="s">
        <v>731</v>
      </c>
      <c r="D245" s="427"/>
      <c r="E245" s="398"/>
      <c r="F245" s="399"/>
      <c r="G245" s="400"/>
      <c r="H245" s="477" t="s">
        <v>21</v>
      </c>
      <c r="I245" s="477" t="s">
        <v>12</v>
      </c>
      <c r="J245" s="477" t="s">
        <v>730</v>
      </c>
      <c r="K245" s="472" t="s">
        <v>111</v>
      </c>
      <c r="L245" s="472" t="s">
        <v>109</v>
      </c>
      <c r="M245" s="652">
        <v>14500</v>
      </c>
      <c r="N245" s="666">
        <v>14500</v>
      </c>
      <c r="O245" s="652">
        <v>250000</v>
      </c>
      <c r="P245" s="652">
        <v>250000</v>
      </c>
      <c r="Q245" s="652">
        <v>250000</v>
      </c>
      <c r="R245" s="652">
        <v>250000</v>
      </c>
      <c r="S245" s="652">
        <v>3</v>
      </c>
    </row>
    <row r="246" spans="1:19" s="119" customFormat="1" ht="30" customHeight="1">
      <c r="A246" s="157">
        <v>703</v>
      </c>
      <c r="B246" s="549" t="s">
        <v>732</v>
      </c>
      <c r="C246" s="640" t="s">
        <v>733</v>
      </c>
      <c r="D246" s="448" t="s">
        <v>734</v>
      </c>
      <c r="E246" s="438" t="s">
        <v>20</v>
      </c>
      <c r="F246" s="428">
        <v>41640</v>
      </c>
      <c r="G246" s="157" t="s">
        <v>735</v>
      </c>
      <c r="H246" s="472" t="s">
        <v>21</v>
      </c>
      <c r="I246" s="472" t="s">
        <v>12</v>
      </c>
      <c r="J246" s="472" t="s">
        <v>736</v>
      </c>
      <c r="K246" s="472" t="s">
        <v>544</v>
      </c>
      <c r="L246" s="472" t="s">
        <v>32</v>
      </c>
      <c r="M246" s="630">
        <f t="shared" ref="M246:R246" si="19">SUM(M247)</f>
        <v>0</v>
      </c>
      <c r="N246" s="630">
        <f t="shared" si="19"/>
        <v>0</v>
      </c>
      <c r="O246" s="630">
        <f t="shared" si="19"/>
        <v>200000</v>
      </c>
      <c r="P246" s="643">
        <f t="shared" si="19"/>
        <v>200000</v>
      </c>
      <c r="Q246" s="643">
        <f t="shared" si="19"/>
        <v>200000</v>
      </c>
      <c r="R246" s="643">
        <f t="shared" si="19"/>
        <v>200000</v>
      </c>
      <c r="S246" s="652">
        <v>3</v>
      </c>
    </row>
    <row r="247" spans="1:19" s="119" customFormat="1" ht="30" customHeight="1">
      <c r="A247" s="157"/>
      <c r="B247" s="552"/>
      <c r="C247" s="397" t="s">
        <v>190</v>
      </c>
      <c r="D247" s="653"/>
      <c r="E247" s="411"/>
      <c r="F247" s="412"/>
      <c r="G247" s="400"/>
      <c r="H247" s="472" t="s">
        <v>21</v>
      </c>
      <c r="I247" s="472" t="s">
        <v>12</v>
      </c>
      <c r="J247" s="472" t="s">
        <v>736</v>
      </c>
      <c r="K247" s="472" t="s">
        <v>111</v>
      </c>
      <c r="L247" s="472" t="s">
        <v>109</v>
      </c>
      <c r="M247" s="652">
        <v>0</v>
      </c>
      <c r="N247" s="666">
        <v>0</v>
      </c>
      <c r="O247" s="667">
        <v>200000</v>
      </c>
      <c r="P247" s="652">
        <v>200000</v>
      </c>
      <c r="Q247" s="652">
        <v>200000</v>
      </c>
      <c r="R247" s="652">
        <v>200000</v>
      </c>
      <c r="S247" s="652">
        <v>3</v>
      </c>
    </row>
    <row r="248" spans="1:19" s="119" customFormat="1" ht="30" customHeight="1">
      <c r="A248" s="450">
        <v>703</v>
      </c>
      <c r="B248" s="549" t="s">
        <v>737</v>
      </c>
      <c r="C248" s="640" t="s">
        <v>738</v>
      </c>
      <c r="D248" s="448" t="s">
        <v>739</v>
      </c>
      <c r="E248" s="438" t="s">
        <v>740</v>
      </c>
      <c r="F248" s="428" t="s">
        <v>741</v>
      </c>
      <c r="G248" s="157" t="s">
        <v>742</v>
      </c>
      <c r="H248" s="668" t="s">
        <v>21</v>
      </c>
      <c r="I248" s="669" t="s">
        <v>12</v>
      </c>
      <c r="J248" s="669" t="s">
        <v>743</v>
      </c>
      <c r="K248" s="668" t="s">
        <v>544</v>
      </c>
      <c r="L248" s="668" t="s">
        <v>32</v>
      </c>
      <c r="M248" s="670">
        <f t="shared" ref="M248:R248" si="20">SUM(M250)</f>
        <v>180000</v>
      </c>
      <c r="N248" s="670">
        <f t="shared" si="20"/>
        <v>179900</v>
      </c>
      <c r="O248" s="670">
        <f t="shared" si="20"/>
        <v>400000</v>
      </c>
      <c r="P248" s="670">
        <f t="shared" si="20"/>
        <v>400000</v>
      </c>
      <c r="Q248" s="670">
        <f t="shared" si="20"/>
        <v>400000</v>
      </c>
      <c r="R248" s="670">
        <f t="shared" si="20"/>
        <v>400000</v>
      </c>
      <c r="S248" s="671">
        <v>3</v>
      </c>
    </row>
    <row r="249" spans="1:19" s="119" customFormat="1" ht="30" customHeight="1">
      <c r="A249" s="459"/>
      <c r="B249" s="552"/>
      <c r="C249" s="533"/>
      <c r="D249" s="457" t="s">
        <v>734</v>
      </c>
      <c r="E249" s="406"/>
      <c r="F249" s="407"/>
      <c r="G249" s="157"/>
      <c r="H249" s="672"/>
      <c r="I249" s="672"/>
      <c r="J249" s="672"/>
      <c r="K249" s="672"/>
      <c r="L249" s="672"/>
      <c r="M249" s="673"/>
      <c r="N249" s="673"/>
      <c r="O249" s="674"/>
      <c r="P249" s="675"/>
      <c r="Q249" s="675"/>
      <c r="R249" s="676"/>
      <c r="S249" s="677"/>
    </row>
    <row r="250" spans="1:19" s="119" customFormat="1" ht="30" customHeight="1">
      <c r="A250" s="400"/>
      <c r="B250" s="556"/>
      <c r="C250" s="397" t="s">
        <v>190</v>
      </c>
      <c r="D250" s="653"/>
      <c r="E250" s="411"/>
      <c r="F250" s="412"/>
      <c r="G250" s="400"/>
      <c r="H250" s="472" t="s">
        <v>21</v>
      </c>
      <c r="I250" s="472" t="s">
        <v>12</v>
      </c>
      <c r="J250" s="472" t="s">
        <v>743</v>
      </c>
      <c r="K250" s="472" t="s">
        <v>111</v>
      </c>
      <c r="L250" s="472" t="s">
        <v>109</v>
      </c>
      <c r="M250" s="667">
        <v>180000</v>
      </c>
      <c r="N250" s="667">
        <v>179900</v>
      </c>
      <c r="O250" s="667">
        <v>400000</v>
      </c>
      <c r="P250" s="652">
        <v>400000</v>
      </c>
      <c r="Q250" s="652">
        <v>400000</v>
      </c>
      <c r="R250" s="652">
        <v>400000</v>
      </c>
      <c r="S250" s="652">
        <v>3</v>
      </c>
    </row>
    <row r="251" spans="1:19" s="119" customFormat="1" ht="30" customHeight="1">
      <c r="A251" s="161">
        <v>703</v>
      </c>
      <c r="B251" s="549" t="s">
        <v>744</v>
      </c>
      <c r="C251" s="397" t="s">
        <v>745</v>
      </c>
      <c r="D251" s="678" t="s">
        <v>746</v>
      </c>
      <c r="E251" s="679" t="s">
        <v>20</v>
      </c>
      <c r="F251" s="680" t="s">
        <v>566</v>
      </c>
      <c r="G251" s="681">
        <v>44196</v>
      </c>
      <c r="H251" s="477" t="s">
        <v>21</v>
      </c>
      <c r="I251" s="477" t="s">
        <v>12</v>
      </c>
      <c r="J251" s="477" t="s">
        <v>747</v>
      </c>
      <c r="K251" s="477" t="s">
        <v>544</v>
      </c>
      <c r="L251" s="477" t="s">
        <v>32</v>
      </c>
      <c r="M251" s="643">
        <f>M252</f>
        <v>1995000</v>
      </c>
      <c r="N251" s="643">
        <f>N252</f>
        <v>1995000</v>
      </c>
      <c r="O251" s="630"/>
      <c r="P251" s="643"/>
      <c r="Q251" s="643"/>
      <c r="R251" s="643"/>
      <c r="S251" s="643">
        <v>3</v>
      </c>
    </row>
    <row r="252" spans="1:19" s="119" customFormat="1" ht="30" customHeight="1">
      <c r="A252" s="400"/>
      <c r="B252" s="556"/>
      <c r="C252" s="682" t="s">
        <v>106</v>
      </c>
      <c r="D252" s="653"/>
      <c r="E252" s="398"/>
      <c r="F252" s="399"/>
      <c r="G252" s="400"/>
      <c r="H252" s="472" t="s">
        <v>21</v>
      </c>
      <c r="I252" s="603" t="s">
        <v>12</v>
      </c>
      <c r="J252" s="603" t="s">
        <v>747</v>
      </c>
      <c r="K252" s="603" t="s">
        <v>111</v>
      </c>
      <c r="L252" s="603" t="s">
        <v>107</v>
      </c>
      <c r="M252" s="652">
        <v>1995000</v>
      </c>
      <c r="N252" s="666">
        <v>1995000</v>
      </c>
      <c r="O252" s="667"/>
      <c r="P252" s="652"/>
      <c r="Q252" s="652"/>
      <c r="R252" s="652"/>
      <c r="S252" s="652">
        <v>3</v>
      </c>
    </row>
    <row r="253" spans="1:19" s="119" customFormat="1" ht="30" customHeight="1">
      <c r="A253" s="143">
        <v>703</v>
      </c>
      <c r="B253" s="635" t="s">
        <v>748</v>
      </c>
      <c r="C253" s="441" t="s">
        <v>749</v>
      </c>
      <c r="D253" s="401" t="s">
        <v>750</v>
      </c>
      <c r="E253" s="683" t="s">
        <v>508</v>
      </c>
      <c r="F253" s="166">
        <v>39083</v>
      </c>
      <c r="G253" s="624" t="s">
        <v>42</v>
      </c>
      <c r="H253" s="628" t="s">
        <v>556</v>
      </c>
      <c r="I253" s="628" t="s">
        <v>163</v>
      </c>
      <c r="J253" s="116" t="s">
        <v>751</v>
      </c>
      <c r="K253" s="116" t="s">
        <v>32</v>
      </c>
      <c r="L253" s="116" t="s">
        <v>32</v>
      </c>
      <c r="M253" s="118">
        <v>5410800</v>
      </c>
      <c r="N253" s="402">
        <f>SUM(N255:N256)</f>
        <v>4595205.8099999996</v>
      </c>
      <c r="O253" s="392">
        <f>SUM(O255)</f>
        <v>0</v>
      </c>
      <c r="P253" s="189">
        <v>0</v>
      </c>
      <c r="Q253" s="189">
        <v>0</v>
      </c>
      <c r="R253" s="189">
        <v>0</v>
      </c>
      <c r="S253" s="113">
        <v>3</v>
      </c>
    </row>
    <row r="254" spans="1:19" s="119" customFormat="1" ht="30" customHeight="1">
      <c r="A254" s="143"/>
      <c r="B254" s="635"/>
      <c r="C254" s="442"/>
      <c r="D254" s="401" t="s">
        <v>752</v>
      </c>
      <c r="E254" s="683" t="s">
        <v>20</v>
      </c>
      <c r="F254" s="166">
        <v>42823</v>
      </c>
      <c r="G254" s="624" t="s">
        <v>42</v>
      </c>
      <c r="H254" s="684"/>
      <c r="I254" s="684"/>
      <c r="J254" s="141"/>
      <c r="K254" s="141"/>
      <c r="L254" s="141"/>
      <c r="M254" s="443"/>
      <c r="N254" s="597"/>
      <c r="O254" s="685"/>
      <c r="P254" s="444"/>
      <c r="Q254" s="444"/>
      <c r="R254" s="444"/>
      <c r="S254" s="162"/>
    </row>
    <row r="255" spans="1:19" s="119" customFormat="1" ht="30" customHeight="1">
      <c r="A255" s="143"/>
      <c r="B255" s="147"/>
      <c r="C255" s="397" t="s">
        <v>118</v>
      </c>
      <c r="D255" s="401"/>
      <c r="E255" s="143"/>
      <c r="F255" s="166"/>
      <c r="G255" s="624"/>
      <c r="H255" s="611" t="s">
        <v>556</v>
      </c>
      <c r="I255" s="611" t="s">
        <v>163</v>
      </c>
      <c r="J255" s="432" t="s">
        <v>751</v>
      </c>
      <c r="K255" s="432" t="s">
        <v>690</v>
      </c>
      <c r="L255" s="439">
        <v>310</v>
      </c>
      <c r="M255" s="439">
        <v>0</v>
      </c>
      <c r="N255" s="440">
        <v>0</v>
      </c>
      <c r="O255" s="686">
        <v>0</v>
      </c>
      <c r="P255" s="232">
        <v>0</v>
      </c>
      <c r="Q255" s="232">
        <v>0</v>
      </c>
      <c r="R255" s="232">
        <v>0</v>
      </c>
      <c r="S255" s="439">
        <v>3</v>
      </c>
    </row>
    <row r="256" spans="1:19" s="119" customFormat="1" ht="30" customHeight="1">
      <c r="A256" s="143"/>
      <c r="B256" s="398"/>
      <c r="C256" s="682" t="s">
        <v>731</v>
      </c>
      <c r="D256" s="442"/>
      <c r="E256" s="162"/>
      <c r="F256" s="687"/>
      <c r="G256" s="688"/>
      <c r="H256" s="611" t="s">
        <v>556</v>
      </c>
      <c r="I256" s="611" t="s">
        <v>163</v>
      </c>
      <c r="J256" s="432" t="s">
        <v>751</v>
      </c>
      <c r="K256" s="432" t="s">
        <v>111</v>
      </c>
      <c r="L256" s="439">
        <v>226</v>
      </c>
      <c r="M256" s="439">
        <v>5410800</v>
      </c>
      <c r="N256" s="440">
        <v>4595205.8099999996</v>
      </c>
      <c r="O256" s="686">
        <v>0</v>
      </c>
      <c r="P256" s="232">
        <v>0</v>
      </c>
      <c r="Q256" s="232">
        <v>0</v>
      </c>
      <c r="R256" s="232">
        <v>0</v>
      </c>
      <c r="S256" s="439">
        <v>3</v>
      </c>
    </row>
    <row r="257" spans="1:19" s="119" customFormat="1" ht="30" customHeight="1">
      <c r="A257" s="143">
        <v>703</v>
      </c>
      <c r="B257" s="147" t="s">
        <v>753</v>
      </c>
      <c r="C257" s="397" t="s">
        <v>754</v>
      </c>
      <c r="D257" s="401" t="s">
        <v>750</v>
      </c>
      <c r="E257" s="683" t="s">
        <v>508</v>
      </c>
      <c r="F257" s="166">
        <v>39083</v>
      </c>
      <c r="G257" s="624" t="s">
        <v>42</v>
      </c>
      <c r="H257" s="611" t="s">
        <v>556</v>
      </c>
      <c r="I257" s="611" t="s">
        <v>163</v>
      </c>
      <c r="J257" s="432" t="s">
        <v>755</v>
      </c>
      <c r="K257" s="432" t="s">
        <v>544</v>
      </c>
      <c r="L257" s="439">
        <v>226</v>
      </c>
      <c r="M257" s="492">
        <f t="shared" ref="M257:R257" si="21">M258</f>
        <v>488700</v>
      </c>
      <c r="N257" s="492">
        <f t="shared" si="21"/>
        <v>488683.01</v>
      </c>
      <c r="O257" s="492">
        <f t="shared" si="21"/>
        <v>342500</v>
      </c>
      <c r="P257" s="492">
        <f t="shared" si="21"/>
        <v>342500</v>
      </c>
      <c r="Q257" s="492">
        <f t="shared" si="21"/>
        <v>342500</v>
      </c>
      <c r="R257" s="492">
        <f t="shared" si="21"/>
        <v>342500</v>
      </c>
      <c r="S257" s="439">
        <v>3</v>
      </c>
    </row>
    <row r="258" spans="1:19" s="433" customFormat="1" ht="30" customHeight="1">
      <c r="A258" s="162"/>
      <c r="B258" s="398"/>
      <c r="C258" s="682" t="s">
        <v>190</v>
      </c>
      <c r="D258" s="442" t="s">
        <v>752</v>
      </c>
      <c r="E258" s="689" t="s">
        <v>20</v>
      </c>
      <c r="F258" s="687">
        <v>42823</v>
      </c>
      <c r="G258" s="688" t="s">
        <v>42</v>
      </c>
      <c r="H258" s="611" t="s">
        <v>556</v>
      </c>
      <c r="I258" s="611" t="s">
        <v>163</v>
      </c>
      <c r="J258" s="432" t="s">
        <v>755</v>
      </c>
      <c r="K258" s="432" t="s">
        <v>111</v>
      </c>
      <c r="L258" s="439">
        <v>226</v>
      </c>
      <c r="M258" s="439">
        <v>488700</v>
      </c>
      <c r="N258" s="440">
        <v>488683.01</v>
      </c>
      <c r="O258" s="686">
        <v>342500</v>
      </c>
      <c r="P258" s="232">
        <v>342500</v>
      </c>
      <c r="Q258" s="232">
        <v>342500</v>
      </c>
      <c r="R258" s="232">
        <v>342500</v>
      </c>
      <c r="S258" s="439">
        <v>3</v>
      </c>
    </row>
    <row r="259" spans="1:19" s="119" customFormat="1" ht="30" customHeight="1">
      <c r="A259" s="143">
        <v>703</v>
      </c>
      <c r="B259" s="147" t="s">
        <v>756</v>
      </c>
      <c r="C259" s="401" t="s">
        <v>757</v>
      </c>
      <c r="D259" s="401" t="s">
        <v>750</v>
      </c>
      <c r="E259" s="683" t="s">
        <v>508</v>
      </c>
      <c r="F259" s="166">
        <v>39083</v>
      </c>
      <c r="G259" s="624" t="s">
        <v>42</v>
      </c>
      <c r="H259" s="690" t="s">
        <v>556</v>
      </c>
      <c r="I259" s="690" t="s">
        <v>163</v>
      </c>
      <c r="J259" s="142" t="s">
        <v>487</v>
      </c>
      <c r="K259" s="116" t="s">
        <v>758</v>
      </c>
      <c r="L259" s="142" t="s">
        <v>32</v>
      </c>
      <c r="M259" s="530">
        <f t="shared" ref="M259:R259" si="22">SUM(M261:M262)</f>
        <v>1937800</v>
      </c>
      <c r="N259" s="530">
        <f t="shared" si="22"/>
        <v>1937731.15</v>
      </c>
      <c r="O259" s="118">
        <f t="shared" si="22"/>
        <v>8007300</v>
      </c>
      <c r="P259" s="530">
        <f t="shared" si="22"/>
        <v>1645500</v>
      </c>
      <c r="Q259" s="530">
        <f t="shared" si="22"/>
        <v>1645500</v>
      </c>
      <c r="R259" s="530">
        <f t="shared" si="22"/>
        <v>1645500</v>
      </c>
      <c r="S259" s="530">
        <v>3</v>
      </c>
    </row>
    <row r="260" spans="1:19" s="119" customFormat="1" ht="30" customHeight="1">
      <c r="A260" s="143"/>
      <c r="B260" s="147"/>
      <c r="C260" s="442"/>
      <c r="D260" s="401" t="s">
        <v>752</v>
      </c>
      <c r="E260" s="683" t="s">
        <v>20</v>
      </c>
      <c r="F260" s="166">
        <v>42823</v>
      </c>
      <c r="G260" s="624" t="s">
        <v>42</v>
      </c>
      <c r="H260" s="684"/>
      <c r="I260" s="684"/>
      <c r="J260" s="141"/>
      <c r="K260" s="141"/>
      <c r="L260" s="141"/>
      <c r="M260" s="443"/>
      <c r="N260" s="443"/>
      <c r="O260" s="443"/>
      <c r="P260" s="443"/>
      <c r="Q260" s="443"/>
      <c r="R260" s="443"/>
      <c r="S260" s="443"/>
    </row>
    <row r="261" spans="1:19" s="119" customFormat="1" ht="30" customHeight="1">
      <c r="A261" s="143"/>
      <c r="B261" s="147"/>
      <c r="C261" s="397" t="s">
        <v>190</v>
      </c>
      <c r="D261" s="691"/>
      <c r="E261" s="157"/>
      <c r="F261" s="623"/>
      <c r="G261" s="623"/>
      <c r="H261" s="684" t="s">
        <v>556</v>
      </c>
      <c r="I261" s="684" t="s">
        <v>163</v>
      </c>
      <c r="J261" s="141" t="s">
        <v>759</v>
      </c>
      <c r="K261" s="141" t="s">
        <v>690</v>
      </c>
      <c r="L261" s="162">
        <v>226</v>
      </c>
      <c r="M261" s="162">
        <v>490800</v>
      </c>
      <c r="N261" s="535">
        <v>490760</v>
      </c>
      <c r="O261" s="692">
        <v>0</v>
      </c>
      <c r="P261" s="444"/>
      <c r="Q261" s="444"/>
      <c r="R261" s="444"/>
      <c r="S261" s="162">
        <v>3</v>
      </c>
    </row>
    <row r="262" spans="1:19" s="433" customFormat="1" ht="30" customHeight="1">
      <c r="A262" s="162"/>
      <c r="B262" s="398"/>
      <c r="C262" s="682" t="s">
        <v>118</v>
      </c>
      <c r="D262" s="442"/>
      <c r="E262" s="162"/>
      <c r="F262" s="687"/>
      <c r="G262" s="688"/>
      <c r="H262" s="611" t="s">
        <v>556</v>
      </c>
      <c r="I262" s="611" t="s">
        <v>163</v>
      </c>
      <c r="J262" s="432" t="s">
        <v>760</v>
      </c>
      <c r="K262" s="432" t="s">
        <v>690</v>
      </c>
      <c r="L262" s="439">
        <v>310</v>
      </c>
      <c r="M262" s="439">
        <v>1447000</v>
      </c>
      <c r="N262" s="440">
        <v>1446971.15</v>
      </c>
      <c r="O262" s="686">
        <v>8007300</v>
      </c>
      <c r="P262" s="232">
        <v>1645500</v>
      </c>
      <c r="Q262" s="232">
        <v>1645500</v>
      </c>
      <c r="R262" s="232">
        <v>1645500</v>
      </c>
      <c r="S262" s="439">
        <v>3</v>
      </c>
    </row>
    <row r="263" spans="1:19" s="119" customFormat="1" ht="30" customHeight="1">
      <c r="A263" s="143">
        <v>703</v>
      </c>
      <c r="B263" s="147" t="s">
        <v>761</v>
      </c>
      <c r="C263" s="397" t="s">
        <v>762</v>
      </c>
      <c r="D263" s="401" t="s">
        <v>763</v>
      </c>
      <c r="E263" s="143"/>
      <c r="F263" s="166"/>
      <c r="G263" s="624"/>
      <c r="H263" s="628" t="s">
        <v>556</v>
      </c>
      <c r="I263" s="628" t="s">
        <v>163</v>
      </c>
      <c r="J263" s="116" t="s">
        <v>764</v>
      </c>
      <c r="K263" s="116" t="s">
        <v>690</v>
      </c>
      <c r="L263" s="113">
        <v>0</v>
      </c>
      <c r="M263" s="118">
        <f t="shared" ref="M263:R263" si="23">M264</f>
        <v>9085000</v>
      </c>
      <c r="N263" s="118">
        <f t="shared" si="23"/>
        <v>9085000</v>
      </c>
      <c r="O263" s="118">
        <f t="shared" si="23"/>
        <v>0</v>
      </c>
      <c r="P263" s="118">
        <f t="shared" si="23"/>
        <v>0</v>
      </c>
      <c r="Q263" s="118">
        <f t="shared" si="23"/>
        <v>0</v>
      </c>
      <c r="R263" s="118">
        <f t="shared" si="23"/>
        <v>0</v>
      </c>
      <c r="S263" s="113">
        <v>3</v>
      </c>
    </row>
    <row r="264" spans="1:19" s="119" customFormat="1" ht="30" customHeight="1">
      <c r="A264" s="143"/>
      <c r="B264" s="147"/>
      <c r="C264" s="693" t="s">
        <v>118</v>
      </c>
      <c r="D264" s="442"/>
      <c r="E264" s="162"/>
      <c r="F264" s="687"/>
      <c r="G264" s="688"/>
      <c r="H264" s="611" t="s">
        <v>556</v>
      </c>
      <c r="I264" s="611" t="s">
        <v>163</v>
      </c>
      <c r="J264" s="432" t="s">
        <v>764</v>
      </c>
      <c r="K264" s="432" t="s">
        <v>690</v>
      </c>
      <c r="L264" s="439">
        <v>310</v>
      </c>
      <c r="M264" s="113">
        <v>9085000</v>
      </c>
      <c r="N264" s="395">
        <v>9085000</v>
      </c>
      <c r="O264" s="694">
        <v>0</v>
      </c>
      <c r="P264" s="183">
        <v>0</v>
      </c>
      <c r="Q264" s="183">
        <v>0</v>
      </c>
      <c r="R264" s="183">
        <v>0</v>
      </c>
      <c r="S264" s="113">
        <v>3</v>
      </c>
    </row>
    <row r="265" spans="1:19" s="119" customFormat="1" ht="30" customHeight="1">
      <c r="A265" s="133">
        <v>703</v>
      </c>
      <c r="B265" s="438" t="s">
        <v>765</v>
      </c>
      <c r="C265" s="695" t="s">
        <v>766</v>
      </c>
      <c r="D265" s="456" t="s">
        <v>767</v>
      </c>
      <c r="E265" s="144" t="s">
        <v>508</v>
      </c>
      <c r="F265" s="696">
        <v>38718</v>
      </c>
      <c r="G265" s="669" t="s">
        <v>42</v>
      </c>
      <c r="H265" s="628" t="s">
        <v>556</v>
      </c>
      <c r="I265" s="628" t="s">
        <v>163</v>
      </c>
      <c r="J265" s="116" t="s">
        <v>768</v>
      </c>
      <c r="K265" s="116" t="s">
        <v>758</v>
      </c>
      <c r="L265" s="116" t="s">
        <v>32</v>
      </c>
      <c r="M265" s="118">
        <f t="shared" ref="M265:R265" si="24">SUM(M267:M268)</f>
        <v>200000</v>
      </c>
      <c r="N265" s="118">
        <f t="shared" si="24"/>
        <v>199000</v>
      </c>
      <c r="O265" s="118">
        <f t="shared" si="24"/>
        <v>200000</v>
      </c>
      <c r="P265" s="118">
        <f t="shared" si="24"/>
        <v>200000</v>
      </c>
      <c r="Q265" s="118">
        <f t="shared" si="24"/>
        <v>200000</v>
      </c>
      <c r="R265" s="118">
        <f t="shared" si="24"/>
        <v>200000</v>
      </c>
      <c r="S265" s="118">
        <v>3</v>
      </c>
    </row>
    <row r="266" spans="1:19" s="119" customFormat="1" ht="30" customHeight="1">
      <c r="A266" s="151"/>
      <c r="B266" s="406"/>
      <c r="C266" s="697"/>
      <c r="D266" s="456" t="s">
        <v>769</v>
      </c>
      <c r="E266" s="144" t="s">
        <v>20</v>
      </c>
      <c r="F266" s="466" t="s">
        <v>770</v>
      </c>
      <c r="G266" s="669" t="s">
        <v>771</v>
      </c>
      <c r="H266" s="684"/>
      <c r="I266" s="684"/>
      <c r="J266" s="141"/>
      <c r="K266" s="141"/>
      <c r="L266" s="141"/>
      <c r="M266" s="443"/>
      <c r="N266" s="443"/>
      <c r="O266" s="685"/>
      <c r="P266" s="444"/>
      <c r="Q266" s="437"/>
      <c r="R266" s="437"/>
      <c r="S266" s="530"/>
    </row>
    <row r="267" spans="1:19" s="119" customFormat="1" ht="30" customHeight="1">
      <c r="A267" s="151"/>
      <c r="B267" s="406"/>
      <c r="C267" s="697" t="s">
        <v>118</v>
      </c>
      <c r="D267" s="456"/>
      <c r="E267" s="698"/>
      <c r="F267" s="699"/>
      <c r="G267" s="700"/>
      <c r="H267" s="690" t="s">
        <v>556</v>
      </c>
      <c r="I267" s="690" t="s">
        <v>163</v>
      </c>
      <c r="J267" s="142" t="s">
        <v>768</v>
      </c>
      <c r="K267" s="142" t="s">
        <v>690</v>
      </c>
      <c r="L267" s="142" t="s">
        <v>119</v>
      </c>
      <c r="M267" s="143"/>
      <c r="N267" s="404"/>
      <c r="O267" s="701">
        <v>200000</v>
      </c>
      <c r="P267" s="213">
        <v>200000</v>
      </c>
      <c r="Q267" s="232">
        <v>200000</v>
      </c>
      <c r="R267" s="232">
        <v>200000</v>
      </c>
      <c r="S267" s="143">
        <v>3</v>
      </c>
    </row>
    <row r="268" spans="1:19" s="119" customFormat="1" ht="30" customHeight="1">
      <c r="A268" s="138"/>
      <c r="B268" s="411"/>
      <c r="C268" s="702" t="s">
        <v>190</v>
      </c>
      <c r="D268" s="486"/>
      <c r="E268" s="140"/>
      <c r="F268" s="703"/>
      <c r="G268" s="704"/>
      <c r="H268" s="611" t="s">
        <v>556</v>
      </c>
      <c r="I268" s="611" t="s">
        <v>163</v>
      </c>
      <c r="J268" s="432" t="s">
        <v>768</v>
      </c>
      <c r="K268" s="432" t="s">
        <v>690</v>
      </c>
      <c r="L268" s="432" t="s">
        <v>109</v>
      </c>
      <c r="M268" s="439">
        <v>200000</v>
      </c>
      <c r="N268" s="440">
        <v>199000</v>
      </c>
      <c r="O268" s="686">
        <v>0</v>
      </c>
      <c r="P268" s="232">
        <v>0</v>
      </c>
      <c r="Q268" s="232">
        <v>0</v>
      </c>
      <c r="R268" s="232">
        <v>0</v>
      </c>
      <c r="S268" s="439">
        <v>3</v>
      </c>
    </row>
    <row r="269" spans="1:19" s="119" customFormat="1" ht="30" customHeight="1">
      <c r="A269" s="133">
        <v>703</v>
      </c>
      <c r="B269" s="438" t="s">
        <v>772</v>
      </c>
      <c r="C269" s="695" t="s">
        <v>773</v>
      </c>
      <c r="D269" s="465" t="s">
        <v>774</v>
      </c>
      <c r="E269" s="705" t="s">
        <v>20</v>
      </c>
      <c r="F269" s="706" t="s">
        <v>566</v>
      </c>
      <c r="G269" s="669" t="s">
        <v>775</v>
      </c>
      <c r="H269" s="628" t="s">
        <v>556</v>
      </c>
      <c r="I269" s="628" t="s">
        <v>163</v>
      </c>
      <c r="J269" s="116" t="s">
        <v>776</v>
      </c>
      <c r="K269" s="116" t="s">
        <v>634</v>
      </c>
      <c r="L269" s="116" t="s">
        <v>32</v>
      </c>
      <c r="M269" s="118">
        <f t="shared" ref="M269:R269" si="25">M270</f>
        <v>250000</v>
      </c>
      <c r="N269" s="118">
        <f t="shared" si="25"/>
        <v>250000</v>
      </c>
      <c r="O269" s="118">
        <f t="shared" si="25"/>
        <v>0</v>
      </c>
      <c r="P269" s="118">
        <f t="shared" si="25"/>
        <v>0</v>
      </c>
      <c r="Q269" s="118">
        <f t="shared" si="25"/>
        <v>0</v>
      </c>
      <c r="R269" s="118">
        <f t="shared" si="25"/>
        <v>0</v>
      </c>
      <c r="S269" s="118">
        <v>1</v>
      </c>
    </row>
    <row r="270" spans="1:19" s="119" customFormat="1" ht="30" customHeight="1">
      <c r="A270" s="138"/>
      <c r="B270" s="411"/>
      <c r="C270" s="695" t="s">
        <v>639</v>
      </c>
      <c r="D270" s="456"/>
      <c r="E270" s="707"/>
      <c r="F270" s="696"/>
      <c r="G270" s="669"/>
      <c r="H270" s="628" t="s">
        <v>556</v>
      </c>
      <c r="I270" s="628" t="s">
        <v>163</v>
      </c>
      <c r="J270" s="116" t="s">
        <v>776</v>
      </c>
      <c r="K270" s="116" t="s">
        <v>59</v>
      </c>
      <c r="L270" s="116" t="s">
        <v>22</v>
      </c>
      <c r="M270" s="113">
        <v>250000</v>
      </c>
      <c r="N270" s="395">
        <v>250000</v>
      </c>
      <c r="O270" s="694">
        <v>0</v>
      </c>
      <c r="P270" s="183">
        <v>0</v>
      </c>
      <c r="Q270" s="183">
        <v>0</v>
      </c>
      <c r="R270" s="183">
        <v>0</v>
      </c>
      <c r="S270" s="113">
        <v>1</v>
      </c>
    </row>
    <row r="271" spans="1:19" s="119" customFormat="1" ht="30" customHeight="1">
      <c r="A271" s="133">
        <v>703</v>
      </c>
      <c r="B271" s="438" t="s">
        <v>777</v>
      </c>
      <c r="C271" s="695" t="s">
        <v>778</v>
      </c>
      <c r="D271" s="447" t="s">
        <v>779</v>
      </c>
      <c r="E271" s="155" t="s">
        <v>20</v>
      </c>
      <c r="F271" s="708" t="s">
        <v>566</v>
      </c>
      <c r="G271" s="668" t="s">
        <v>632</v>
      </c>
      <c r="H271" s="628" t="s">
        <v>556</v>
      </c>
      <c r="I271" s="628" t="s">
        <v>163</v>
      </c>
      <c r="J271" s="116" t="s">
        <v>780</v>
      </c>
      <c r="K271" s="116" t="s">
        <v>634</v>
      </c>
      <c r="L271" s="116" t="s">
        <v>32</v>
      </c>
      <c r="M271" s="118">
        <v>8761500</v>
      </c>
      <c r="N271" s="402">
        <v>8758100.0700000003</v>
      </c>
      <c r="O271" s="189">
        <f>SUM(O273)</f>
        <v>8630200</v>
      </c>
      <c r="P271" s="189">
        <f>SUM(P273)</f>
        <v>6723300</v>
      </c>
      <c r="Q271" s="189">
        <f>SUM(Q273)</f>
        <v>6723300</v>
      </c>
      <c r="R271" s="189">
        <f>SUM(R273)</f>
        <v>6723300</v>
      </c>
      <c r="S271" s="113">
        <v>3</v>
      </c>
    </row>
    <row r="272" spans="1:19" s="119" customFormat="1" ht="30" customHeight="1">
      <c r="A272" s="151"/>
      <c r="B272" s="406"/>
      <c r="C272" s="709"/>
      <c r="D272" s="456" t="s">
        <v>781</v>
      </c>
      <c r="E272" s="710" t="s">
        <v>406</v>
      </c>
      <c r="F272" s="711">
        <v>42736</v>
      </c>
      <c r="G272" s="669" t="s">
        <v>42</v>
      </c>
      <c r="H272" s="690"/>
      <c r="I272" s="690"/>
      <c r="J272" s="142"/>
      <c r="K272" s="142"/>
      <c r="L272" s="142"/>
      <c r="M272" s="530"/>
      <c r="N272" s="436"/>
      <c r="O272" s="712"/>
      <c r="P272" s="437"/>
      <c r="Q272" s="437"/>
      <c r="R272" s="713"/>
      <c r="S272" s="143"/>
    </row>
    <row r="273" spans="1:21" s="119" customFormat="1" ht="30" customHeight="1">
      <c r="A273" s="138"/>
      <c r="B273" s="411"/>
      <c r="C273" s="702" t="s">
        <v>639</v>
      </c>
      <c r="D273" s="486"/>
      <c r="E273" s="714"/>
      <c r="F273" s="715"/>
      <c r="G273" s="716"/>
      <c r="H273" s="611" t="s">
        <v>556</v>
      </c>
      <c r="I273" s="611" t="s">
        <v>163</v>
      </c>
      <c r="J273" s="432" t="s">
        <v>780</v>
      </c>
      <c r="K273" s="432" t="s">
        <v>59</v>
      </c>
      <c r="L273" s="432" t="s">
        <v>22</v>
      </c>
      <c r="M273" s="439">
        <v>8761500</v>
      </c>
      <c r="N273" s="440">
        <v>8758100.0700000003</v>
      </c>
      <c r="O273" s="686">
        <v>8630200</v>
      </c>
      <c r="P273" s="232">
        <v>6723300</v>
      </c>
      <c r="Q273" s="232">
        <v>6723300</v>
      </c>
      <c r="R273" s="232">
        <v>6723300</v>
      </c>
      <c r="S273" s="439">
        <v>3</v>
      </c>
    </row>
    <row r="274" spans="1:21" s="119" customFormat="1" ht="30" customHeight="1">
      <c r="A274" s="143">
        <v>703</v>
      </c>
      <c r="B274" s="147" t="s">
        <v>782</v>
      </c>
      <c r="C274" s="709" t="s">
        <v>783</v>
      </c>
      <c r="D274" s="456" t="s">
        <v>784</v>
      </c>
      <c r="E274" s="710" t="s">
        <v>20</v>
      </c>
      <c r="F274" s="711">
        <v>42446</v>
      </c>
      <c r="G274" s="669" t="s">
        <v>42</v>
      </c>
      <c r="H274" s="690" t="s">
        <v>556</v>
      </c>
      <c r="I274" s="690" t="s">
        <v>556</v>
      </c>
      <c r="J274" s="142" t="s">
        <v>785</v>
      </c>
      <c r="K274" s="142" t="s">
        <v>32</v>
      </c>
      <c r="L274" s="142" t="s">
        <v>32</v>
      </c>
      <c r="M274" s="530">
        <f>SUM(M276:M281)</f>
        <v>4934300</v>
      </c>
      <c r="N274" s="436">
        <f>SUM(N276:N281)</f>
        <v>4930734.7300000004</v>
      </c>
      <c r="O274" s="712">
        <f>SUM(O276:O281)</f>
        <v>5042300</v>
      </c>
      <c r="P274" s="437">
        <f>SUM(P276:P277)</f>
        <v>5042300</v>
      </c>
      <c r="Q274" s="437">
        <f>SUM(Q276:Q281)</f>
        <v>5042300</v>
      </c>
      <c r="R274" s="437">
        <f>SUM(R276:R277)</f>
        <v>5042300</v>
      </c>
      <c r="S274" s="530">
        <v>1</v>
      </c>
    </row>
    <row r="275" spans="1:21" s="119" customFormat="1" ht="30" customHeight="1">
      <c r="A275" s="143"/>
      <c r="B275" s="147"/>
      <c r="C275" s="709"/>
      <c r="D275" s="456" t="s">
        <v>786</v>
      </c>
      <c r="E275" s="710" t="s">
        <v>20</v>
      </c>
      <c r="F275" s="711">
        <v>42507</v>
      </c>
      <c r="G275" s="669" t="s">
        <v>42</v>
      </c>
      <c r="H275" s="690"/>
      <c r="I275" s="690"/>
      <c r="J275" s="142"/>
      <c r="K275" s="142"/>
      <c r="L275" s="142"/>
      <c r="M275" s="530"/>
      <c r="N275" s="436"/>
      <c r="O275" s="712"/>
      <c r="P275" s="437"/>
      <c r="Q275" s="437"/>
      <c r="R275" s="437"/>
      <c r="S275" s="530"/>
    </row>
    <row r="276" spans="1:21" s="119" customFormat="1" ht="30" customHeight="1">
      <c r="A276" s="143"/>
      <c r="B276" s="147"/>
      <c r="C276" s="702" t="s">
        <v>134</v>
      </c>
      <c r="D276" s="456"/>
      <c r="E276" s="710"/>
      <c r="F276" s="711"/>
      <c r="G276" s="717"/>
      <c r="H276" s="611" t="s">
        <v>556</v>
      </c>
      <c r="I276" s="611" t="s">
        <v>556</v>
      </c>
      <c r="J276" s="432" t="s">
        <v>785</v>
      </c>
      <c r="K276" s="432" t="s">
        <v>68</v>
      </c>
      <c r="L276" s="432" t="s">
        <v>48</v>
      </c>
      <c r="M276" s="439">
        <v>3796900</v>
      </c>
      <c r="N276" s="440">
        <v>3795686.54</v>
      </c>
      <c r="O276" s="686">
        <v>3872700</v>
      </c>
      <c r="P276" s="232">
        <v>3872700</v>
      </c>
      <c r="Q276" s="232">
        <v>3872700</v>
      </c>
      <c r="R276" s="232">
        <v>3872700</v>
      </c>
      <c r="S276" s="439">
        <v>1</v>
      </c>
      <c r="T276" s="718">
        <v>9</v>
      </c>
      <c r="U276" s="581" t="s">
        <v>787</v>
      </c>
    </row>
    <row r="277" spans="1:21" s="119" customFormat="1" ht="30" customHeight="1">
      <c r="A277" s="143"/>
      <c r="B277" s="147"/>
      <c r="C277" s="702" t="s">
        <v>167</v>
      </c>
      <c r="D277" s="456"/>
      <c r="E277" s="710"/>
      <c r="F277" s="711"/>
      <c r="G277" s="717"/>
      <c r="H277" s="611" t="s">
        <v>556</v>
      </c>
      <c r="I277" s="611" t="s">
        <v>556</v>
      </c>
      <c r="J277" s="432" t="s">
        <v>785</v>
      </c>
      <c r="K277" s="432" t="s">
        <v>71</v>
      </c>
      <c r="L277" s="432" t="s">
        <v>49</v>
      </c>
      <c r="M277" s="439">
        <v>1122400</v>
      </c>
      <c r="N277" s="440">
        <v>1120048.19</v>
      </c>
      <c r="O277" s="686">
        <v>1169600</v>
      </c>
      <c r="P277" s="232">
        <v>1169600</v>
      </c>
      <c r="Q277" s="232">
        <v>1169600</v>
      </c>
      <c r="R277" s="232">
        <v>1169600</v>
      </c>
      <c r="S277" s="439">
        <v>1</v>
      </c>
    </row>
    <row r="278" spans="1:21" s="119" customFormat="1" ht="30" customHeight="1">
      <c r="A278" s="143"/>
      <c r="B278" s="147"/>
      <c r="C278" s="697" t="s">
        <v>190</v>
      </c>
      <c r="D278" s="456"/>
      <c r="E278" s="710"/>
      <c r="F278" s="711"/>
      <c r="G278" s="717"/>
      <c r="H278" s="611" t="s">
        <v>556</v>
      </c>
      <c r="I278" s="611" t="s">
        <v>556</v>
      </c>
      <c r="J278" s="432" t="s">
        <v>785</v>
      </c>
      <c r="K278" s="432" t="s">
        <v>111</v>
      </c>
      <c r="L278" s="432" t="s">
        <v>159</v>
      </c>
      <c r="M278" s="439">
        <v>15000</v>
      </c>
      <c r="N278" s="440">
        <v>15000</v>
      </c>
      <c r="O278" s="686">
        <v>0</v>
      </c>
      <c r="P278" s="232">
        <v>0</v>
      </c>
      <c r="Q278" s="232">
        <v>0</v>
      </c>
      <c r="R278" s="232">
        <v>0</v>
      </c>
      <c r="S278" s="439">
        <v>1</v>
      </c>
    </row>
    <row r="279" spans="1:21" s="119" customFormat="1" ht="30" customHeight="1">
      <c r="A279" s="143"/>
      <c r="B279" s="147"/>
      <c r="C279" s="719" t="s">
        <v>190</v>
      </c>
      <c r="D279" s="456"/>
      <c r="E279" s="710"/>
      <c r="F279" s="711"/>
      <c r="G279" s="717"/>
      <c r="H279" s="611" t="s">
        <v>556</v>
      </c>
      <c r="I279" s="611" t="s">
        <v>556</v>
      </c>
      <c r="J279" s="432" t="s">
        <v>785</v>
      </c>
      <c r="K279" s="432" t="s">
        <v>111</v>
      </c>
      <c r="L279" s="432" t="s">
        <v>109</v>
      </c>
      <c r="M279" s="439">
        <v>0</v>
      </c>
      <c r="N279" s="440">
        <v>0</v>
      </c>
      <c r="O279" s="686">
        <v>0</v>
      </c>
      <c r="P279" s="232">
        <v>0</v>
      </c>
      <c r="Q279" s="232">
        <v>0</v>
      </c>
      <c r="R279" s="232">
        <v>0</v>
      </c>
      <c r="S279" s="439">
        <v>1</v>
      </c>
    </row>
    <row r="280" spans="1:21" s="119" customFormat="1" ht="30" customHeight="1">
      <c r="A280" s="143"/>
      <c r="B280" s="147"/>
      <c r="C280" s="720" t="s">
        <v>118</v>
      </c>
      <c r="D280" s="456"/>
      <c r="E280" s="710"/>
      <c r="F280" s="711"/>
      <c r="G280" s="717"/>
      <c r="H280" s="611" t="s">
        <v>556</v>
      </c>
      <c r="I280" s="611" t="s">
        <v>556</v>
      </c>
      <c r="J280" s="432" t="s">
        <v>785</v>
      </c>
      <c r="K280" s="432" t="s">
        <v>111</v>
      </c>
      <c r="L280" s="432" t="s">
        <v>119</v>
      </c>
      <c r="M280" s="439">
        <v>0</v>
      </c>
      <c r="N280" s="440">
        <v>0</v>
      </c>
      <c r="O280" s="686">
        <v>0</v>
      </c>
      <c r="P280" s="232">
        <v>0</v>
      </c>
      <c r="Q280" s="232">
        <v>0</v>
      </c>
      <c r="R280" s="232">
        <v>0</v>
      </c>
      <c r="S280" s="439">
        <v>1</v>
      </c>
    </row>
    <row r="281" spans="1:21" s="119" customFormat="1" ht="30" customHeight="1">
      <c r="A281" s="162"/>
      <c r="B281" s="398"/>
      <c r="C281" s="697" t="s">
        <v>115</v>
      </c>
      <c r="D281" s="486"/>
      <c r="E281" s="714"/>
      <c r="F281" s="715"/>
      <c r="G281" s="716"/>
      <c r="H281" s="611" t="s">
        <v>556</v>
      </c>
      <c r="I281" s="611" t="s">
        <v>556</v>
      </c>
      <c r="J281" s="432" t="s">
        <v>785</v>
      </c>
      <c r="K281" s="432" t="s">
        <v>111</v>
      </c>
      <c r="L281" s="432" t="s">
        <v>117</v>
      </c>
      <c r="M281" s="439">
        <v>0</v>
      </c>
      <c r="N281" s="440">
        <v>0</v>
      </c>
      <c r="O281" s="686">
        <v>0</v>
      </c>
      <c r="P281" s="232">
        <v>0</v>
      </c>
      <c r="Q281" s="232">
        <v>0</v>
      </c>
      <c r="R281" s="232">
        <v>0</v>
      </c>
      <c r="S281" s="439">
        <v>1</v>
      </c>
      <c r="T281" s="135" t="e">
        <f>P293+#REF!+P296+P298+#REF!+P300+P305+P307+P309+P311+P313+P315+P319+P321+P323</f>
        <v>#REF!</v>
      </c>
      <c r="U281" s="135" t="s">
        <v>788</v>
      </c>
    </row>
    <row r="282" spans="1:21" s="119" customFormat="1" ht="30" customHeight="1">
      <c r="A282" s="133">
        <v>703</v>
      </c>
      <c r="B282" s="147" t="s">
        <v>789</v>
      </c>
      <c r="C282" s="721" t="s">
        <v>925</v>
      </c>
      <c r="D282" s="456" t="s">
        <v>790</v>
      </c>
      <c r="E282" s="710" t="s">
        <v>20</v>
      </c>
      <c r="F282" s="711">
        <v>42736</v>
      </c>
      <c r="G282" s="466" t="s">
        <v>42</v>
      </c>
      <c r="H282" s="625" t="s">
        <v>556</v>
      </c>
      <c r="I282" s="625" t="s">
        <v>556</v>
      </c>
      <c r="J282" s="132" t="s">
        <v>791</v>
      </c>
      <c r="K282" s="132" t="s">
        <v>32</v>
      </c>
      <c r="L282" s="722" t="s">
        <v>32</v>
      </c>
      <c r="M282" s="601">
        <f t="shared" ref="M282:R282" si="26">SUM(M285:M286)</f>
        <v>305700</v>
      </c>
      <c r="N282" s="601">
        <f t="shared" si="26"/>
        <v>205049.82</v>
      </c>
      <c r="O282" s="601">
        <f t="shared" si="26"/>
        <v>320400</v>
      </c>
      <c r="P282" s="601">
        <f t="shared" si="26"/>
        <v>320400</v>
      </c>
      <c r="Q282" s="601">
        <f t="shared" si="26"/>
        <v>320400</v>
      </c>
      <c r="R282" s="601">
        <f t="shared" si="26"/>
        <v>320400</v>
      </c>
      <c r="S282" s="601">
        <v>1</v>
      </c>
      <c r="T282" s="135"/>
      <c r="U282" s="135"/>
    </row>
    <row r="283" spans="1:21" s="119" customFormat="1" ht="30" customHeight="1">
      <c r="A283" s="151"/>
      <c r="B283" s="147"/>
      <c r="C283" s="723"/>
      <c r="D283" s="456"/>
      <c r="E283" s="710"/>
      <c r="F283" s="711"/>
      <c r="G283" s="717"/>
      <c r="H283" s="151"/>
      <c r="I283" s="724"/>
      <c r="J283" s="151"/>
      <c r="K283" s="151"/>
      <c r="L283" s="151"/>
      <c r="M283" s="151"/>
      <c r="N283" s="151"/>
      <c r="O283" s="151"/>
      <c r="P283" s="151"/>
      <c r="Q283" s="151"/>
      <c r="R283" s="151"/>
      <c r="S283" s="151"/>
      <c r="T283" s="135"/>
      <c r="U283" s="135"/>
    </row>
    <row r="284" spans="1:21" s="119" customFormat="1" ht="30" customHeight="1">
      <c r="A284" s="151"/>
      <c r="B284" s="398"/>
      <c r="C284" s="725"/>
      <c r="D284" s="486"/>
      <c r="E284" s="714"/>
      <c r="F284" s="715"/>
      <c r="G284" s="716"/>
      <c r="H284" s="138"/>
      <c r="I284" s="726"/>
      <c r="J284" s="138"/>
      <c r="K284" s="138"/>
      <c r="L284" s="138"/>
      <c r="M284" s="138"/>
      <c r="N284" s="138"/>
      <c r="O284" s="138"/>
      <c r="P284" s="138"/>
      <c r="Q284" s="138"/>
      <c r="R284" s="138"/>
      <c r="S284" s="138"/>
      <c r="T284" s="135"/>
      <c r="U284" s="135"/>
    </row>
    <row r="285" spans="1:21" s="119" customFormat="1" ht="30" customHeight="1">
      <c r="A285" s="143"/>
      <c r="B285" s="147"/>
      <c r="C285" s="702" t="s">
        <v>792</v>
      </c>
      <c r="D285" s="456"/>
      <c r="E285" s="710"/>
      <c r="F285" s="711"/>
      <c r="G285" s="717"/>
      <c r="H285" s="611" t="s">
        <v>556</v>
      </c>
      <c r="I285" s="611" t="s">
        <v>556</v>
      </c>
      <c r="J285" s="432" t="s">
        <v>791</v>
      </c>
      <c r="K285" s="432" t="s">
        <v>47</v>
      </c>
      <c r="L285" s="432" t="s">
        <v>48</v>
      </c>
      <c r="M285" s="439">
        <v>234800</v>
      </c>
      <c r="N285" s="440">
        <v>157690.45000000001</v>
      </c>
      <c r="O285" s="686">
        <v>246100</v>
      </c>
      <c r="P285" s="232">
        <v>246100</v>
      </c>
      <c r="Q285" s="232">
        <v>246100</v>
      </c>
      <c r="R285" s="232">
        <v>246100</v>
      </c>
      <c r="S285" s="162">
        <v>1</v>
      </c>
      <c r="T285" s="135"/>
      <c r="U285" s="135"/>
    </row>
    <row r="286" spans="1:21" s="433" customFormat="1" ht="30" customHeight="1">
      <c r="A286" s="162"/>
      <c r="B286" s="398"/>
      <c r="C286" s="497" t="s">
        <v>793</v>
      </c>
      <c r="D286" s="486"/>
      <c r="E286" s="714"/>
      <c r="F286" s="715"/>
      <c r="G286" s="716"/>
      <c r="H286" s="684" t="s">
        <v>556</v>
      </c>
      <c r="I286" s="684" t="s">
        <v>556</v>
      </c>
      <c r="J286" s="141" t="s">
        <v>791</v>
      </c>
      <c r="K286" s="141" t="s">
        <v>67</v>
      </c>
      <c r="L286" s="141" t="s">
        <v>49</v>
      </c>
      <c r="M286" s="162">
        <v>70900</v>
      </c>
      <c r="N286" s="535">
        <v>47359.37</v>
      </c>
      <c r="O286" s="692">
        <v>74300</v>
      </c>
      <c r="P286" s="235">
        <v>74300</v>
      </c>
      <c r="Q286" s="235">
        <v>74300</v>
      </c>
      <c r="R286" s="235">
        <v>74300</v>
      </c>
      <c r="S286" s="162">
        <v>1</v>
      </c>
      <c r="T286" s="727"/>
      <c r="U286" s="727"/>
    </row>
    <row r="287" spans="1:21" s="119" customFormat="1" ht="30" customHeight="1">
      <c r="A287" s="133">
        <v>703</v>
      </c>
      <c r="B287" s="147" t="s">
        <v>794</v>
      </c>
      <c r="C287" s="434" t="s">
        <v>795</v>
      </c>
      <c r="D287" s="728" t="s">
        <v>565</v>
      </c>
      <c r="E287" s="552" t="s">
        <v>20</v>
      </c>
      <c r="F287" s="553" t="s">
        <v>674</v>
      </c>
      <c r="G287" s="466" t="s">
        <v>42</v>
      </c>
      <c r="H287" s="729" t="s">
        <v>99</v>
      </c>
      <c r="I287" s="729" t="s">
        <v>99</v>
      </c>
      <c r="J287" s="451" t="s">
        <v>264</v>
      </c>
      <c r="K287" s="451" t="s">
        <v>111</v>
      </c>
      <c r="L287" s="451" t="s">
        <v>32</v>
      </c>
      <c r="M287" s="454">
        <f t="shared" ref="M287:R287" si="27">SUM(M289:M292)</f>
        <v>9000</v>
      </c>
      <c r="N287" s="454">
        <f t="shared" si="27"/>
        <v>9000</v>
      </c>
      <c r="O287" s="454">
        <f t="shared" si="27"/>
        <v>9000</v>
      </c>
      <c r="P287" s="454">
        <f t="shared" si="27"/>
        <v>9000</v>
      </c>
      <c r="Q287" s="454">
        <f t="shared" si="27"/>
        <v>9000</v>
      </c>
      <c r="R287" s="454">
        <f t="shared" si="27"/>
        <v>9000</v>
      </c>
      <c r="S287" s="730" t="s">
        <v>7</v>
      </c>
    </row>
    <row r="288" spans="1:21" s="119" customFormat="1" ht="30" customHeight="1">
      <c r="A288" s="151"/>
      <c r="B288" s="147"/>
      <c r="C288" s="626"/>
      <c r="D288" s="457"/>
      <c r="E288" s="552"/>
      <c r="F288" s="553"/>
      <c r="G288" s="466"/>
      <c r="H288" s="704"/>
      <c r="I288" s="704"/>
      <c r="J288" s="467"/>
      <c r="K288" s="467"/>
      <c r="L288" s="467"/>
      <c r="M288" s="470"/>
      <c r="N288" s="470"/>
      <c r="O288" s="470"/>
      <c r="P288" s="470"/>
      <c r="Q288" s="470"/>
      <c r="R288" s="470"/>
      <c r="S288" s="731"/>
    </row>
    <row r="289" spans="1:19" s="119" customFormat="1" ht="30" customHeight="1">
      <c r="A289" s="151"/>
      <c r="B289" s="147"/>
      <c r="C289" s="442" t="s">
        <v>113</v>
      </c>
      <c r="D289" s="457"/>
      <c r="E289" s="552"/>
      <c r="F289" s="553"/>
      <c r="G289" s="466"/>
      <c r="H289" s="732" t="s">
        <v>99</v>
      </c>
      <c r="I289" s="732" t="s">
        <v>99</v>
      </c>
      <c r="J289" s="477" t="s">
        <v>264</v>
      </c>
      <c r="K289" s="477" t="s">
        <v>684</v>
      </c>
      <c r="L289" s="477" t="s">
        <v>53</v>
      </c>
      <c r="M289" s="481">
        <v>2800</v>
      </c>
      <c r="N289" s="733">
        <v>2800</v>
      </c>
      <c r="O289" s="480">
        <v>0</v>
      </c>
      <c r="P289" s="481">
        <v>0</v>
      </c>
      <c r="Q289" s="481">
        <v>0</v>
      </c>
      <c r="R289" s="481">
        <v>0</v>
      </c>
      <c r="S289" s="734" t="s">
        <v>7</v>
      </c>
    </row>
    <row r="290" spans="1:19" s="119" customFormat="1" ht="30" customHeight="1">
      <c r="A290" s="151"/>
      <c r="B290" s="147"/>
      <c r="C290" s="397" t="s">
        <v>190</v>
      </c>
      <c r="D290" s="457"/>
      <c r="E290" s="552"/>
      <c r="F290" s="553"/>
      <c r="G290" s="466"/>
      <c r="H290" s="732" t="s">
        <v>99</v>
      </c>
      <c r="I290" s="732" t="s">
        <v>99</v>
      </c>
      <c r="J290" s="477" t="s">
        <v>264</v>
      </c>
      <c r="K290" s="477" t="s">
        <v>111</v>
      </c>
      <c r="L290" s="603" t="s">
        <v>109</v>
      </c>
      <c r="M290" s="735">
        <v>0</v>
      </c>
      <c r="N290" s="736">
        <v>0</v>
      </c>
      <c r="O290" s="737">
        <v>0</v>
      </c>
      <c r="P290" s="735">
        <v>0</v>
      </c>
      <c r="Q290" s="735">
        <v>0</v>
      </c>
      <c r="R290" s="735">
        <v>0</v>
      </c>
      <c r="S290" s="738" t="s">
        <v>7</v>
      </c>
    </row>
    <row r="291" spans="1:19" s="591" customFormat="1" ht="30" customHeight="1">
      <c r="A291" s="151"/>
      <c r="B291" s="147"/>
      <c r="C291" s="442" t="s">
        <v>106</v>
      </c>
      <c r="D291" s="457"/>
      <c r="E291" s="552"/>
      <c r="F291" s="553"/>
      <c r="G291" s="466"/>
      <c r="H291" s="732" t="s">
        <v>99</v>
      </c>
      <c r="I291" s="732" t="s">
        <v>99</v>
      </c>
      <c r="J291" s="477" t="s">
        <v>264</v>
      </c>
      <c r="K291" s="477" t="s">
        <v>111</v>
      </c>
      <c r="L291" s="477" t="s">
        <v>107</v>
      </c>
      <c r="M291" s="481">
        <v>0</v>
      </c>
      <c r="N291" s="733">
        <v>0</v>
      </c>
      <c r="O291" s="480">
        <v>9000</v>
      </c>
      <c r="P291" s="481">
        <v>9000</v>
      </c>
      <c r="Q291" s="481">
        <v>9000</v>
      </c>
      <c r="R291" s="481">
        <v>9000</v>
      </c>
      <c r="S291" s="734" t="s">
        <v>7</v>
      </c>
    </row>
    <row r="292" spans="1:19" s="119" customFormat="1" ht="30" customHeight="1">
      <c r="A292" s="138"/>
      <c r="B292" s="147"/>
      <c r="C292" s="442" t="s">
        <v>113</v>
      </c>
      <c r="D292" s="130"/>
      <c r="E292" s="398"/>
      <c r="F292" s="399"/>
      <c r="G292" s="400"/>
      <c r="H292" s="669" t="s">
        <v>99</v>
      </c>
      <c r="I292" s="669" t="s">
        <v>99</v>
      </c>
      <c r="J292" s="603" t="s">
        <v>264</v>
      </c>
      <c r="K292" s="603" t="s">
        <v>111</v>
      </c>
      <c r="L292" s="603" t="s">
        <v>53</v>
      </c>
      <c r="M292" s="735">
        <v>6200</v>
      </c>
      <c r="N292" s="736">
        <v>6200</v>
      </c>
      <c r="O292" s="737">
        <v>0</v>
      </c>
      <c r="P292" s="735">
        <v>0</v>
      </c>
      <c r="Q292" s="735">
        <v>0</v>
      </c>
      <c r="R292" s="735">
        <v>0</v>
      </c>
      <c r="S292" s="738" t="s">
        <v>7</v>
      </c>
    </row>
    <row r="293" spans="1:19" s="119" customFormat="1" ht="30" customHeight="1">
      <c r="A293" s="113">
        <v>703</v>
      </c>
      <c r="B293" s="167" t="s">
        <v>796</v>
      </c>
      <c r="C293" s="403" t="s">
        <v>797</v>
      </c>
      <c r="D293" s="146" t="s">
        <v>798</v>
      </c>
      <c r="E293" s="438" t="s">
        <v>20</v>
      </c>
      <c r="F293" s="428">
        <v>39262</v>
      </c>
      <c r="G293" s="429" t="s">
        <v>42</v>
      </c>
      <c r="H293" s="116" t="s">
        <v>10</v>
      </c>
      <c r="I293" s="116" t="s">
        <v>23</v>
      </c>
      <c r="J293" s="116" t="s">
        <v>799</v>
      </c>
      <c r="K293" s="116" t="s">
        <v>32</v>
      </c>
      <c r="L293" s="116" t="s">
        <v>32</v>
      </c>
      <c r="M293" s="402">
        <f t="shared" ref="M293:R293" si="28">SUM(M294:M295)</f>
        <v>3847100</v>
      </c>
      <c r="N293" s="402">
        <f t="shared" si="28"/>
        <v>3846401.55</v>
      </c>
      <c r="O293" s="392">
        <f t="shared" si="28"/>
        <v>3878400</v>
      </c>
      <c r="P293" s="118">
        <f t="shared" si="28"/>
        <v>3878400</v>
      </c>
      <c r="Q293" s="189">
        <f t="shared" si="28"/>
        <v>3878400</v>
      </c>
      <c r="R293" s="189">
        <f t="shared" si="28"/>
        <v>3878400</v>
      </c>
      <c r="S293" s="113">
        <v>1</v>
      </c>
    </row>
    <row r="294" spans="1:19" s="119" customFormat="1" ht="30" customHeight="1">
      <c r="A294" s="417"/>
      <c r="B294" s="406"/>
      <c r="C294" s="397" t="s">
        <v>190</v>
      </c>
      <c r="D294" s="152"/>
      <c r="E294" s="406"/>
      <c r="F294" s="407"/>
      <c r="G294" s="430"/>
      <c r="H294" s="145" t="s">
        <v>10</v>
      </c>
      <c r="I294" s="145" t="s">
        <v>23</v>
      </c>
      <c r="J294" s="145" t="s">
        <v>799</v>
      </c>
      <c r="K294" s="145" t="s">
        <v>111</v>
      </c>
      <c r="L294" s="168">
        <v>226</v>
      </c>
      <c r="M294" s="168">
        <v>36900</v>
      </c>
      <c r="N294" s="424">
        <v>36260.78</v>
      </c>
      <c r="O294" s="739">
        <v>38400</v>
      </c>
      <c r="P294" s="168">
        <v>38400</v>
      </c>
      <c r="Q294" s="168">
        <v>38400</v>
      </c>
      <c r="R294" s="168">
        <v>38400</v>
      </c>
      <c r="S294" s="168">
        <v>1</v>
      </c>
    </row>
    <row r="295" spans="1:19" s="119" customFormat="1" ht="30" customHeight="1">
      <c r="A295" s="421"/>
      <c r="B295" s="411"/>
      <c r="C295" s="397" t="s">
        <v>800</v>
      </c>
      <c r="D295" s="410"/>
      <c r="E295" s="411"/>
      <c r="F295" s="412"/>
      <c r="G295" s="431"/>
      <c r="H295" s="432" t="s">
        <v>10</v>
      </c>
      <c r="I295" s="432" t="s">
        <v>23</v>
      </c>
      <c r="J295" s="432" t="s">
        <v>799</v>
      </c>
      <c r="K295" s="432" t="s">
        <v>801</v>
      </c>
      <c r="L295" s="439">
        <v>263</v>
      </c>
      <c r="M295" s="439">
        <v>3810200</v>
      </c>
      <c r="N295" s="440">
        <v>3810140.77</v>
      </c>
      <c r="O295" s="686">
        <v>3840000</v>
      </c>
      <c r="P295" s="439">
        <v>3840000</v>
      </c>
      <c r="Q295" s="439">
        <v>3840000</v>
      </c>
      <c r="R295" s="439">
        <v>3840000</v>
      </c>
      <c r="S295" s="439">
        <v>1</v>
      </c>
    </row>
    <row r="296" spans="1:19" s="119" customFormat="1" ht="30" customHeight="1">
      <c r="A296" s="157">
        <v>703</v>
      </c>
      <c r="B296" s="147" t="s">
        <v>802</v>
      </c>
      <c r="C296" s="403" t="s">
        <v>803</v>
      </c>
      <c r="D296" s="115" t="s">
        <v>804</v>
      </c>
      <c r="E296" s="167" t="s">
        <v>20</v>
      </c>
      <c r="F296" s="148">
        <v>40302</v>
      </c>
      <c r="G296" s="161" t="s">
        <v>42</v>
      </c>
      <c r="H296" s="142" t="s">
        <v>10</v>
      </c>
      <c r="I296" s="142" t="s">
        <v>58</v>
      </c>
      <c r="J296" s="142" t="s">
        <v>805</v>
      </c>
      <c r="K296" s="142" t="s">
        <v>273</v>
      </c>
      <c r="L296" s="142" t="s">
        <v>32</v>
      </c>
      <c r="M296" s="740">
        <f t="shared" ref="M296:R296" si="29">SUM(M297)</f>
        <v>1800</v>
      </c>
      <c r="N296" s="741">
        <f t="shared" si="29"/>
        <v>407.92</v>
      </c>
      <c r="O296" s="741">
        <f t="shared" si="29"/>
        <v>1800</v>
      </c>
      <c r="P296" s="741">
        <f t="shared" si="29"/>
        <v>1800</v>
      </c>
      <c r="Q296" s="741">
        <f t="shared" si="29"/>
        <v>1800</v>
      </c>
      <c r="R296" s="741">
        <f t="shared" si="29"/>
        <v>1800</v>
      </c>
      <c r="S296" s="157">
        <v>1</v>
      </c>
    </row>
    <row r="297" spans="1:19" s="119" customFormat="1" ht="30" customHeight="1">
      <c r="A297" s="400"/>
      <c r="B297" s="398"/>
      <c r="C297" s="606" t="s">
        <v>177</v>
      </c>
      <c r="D297" s="130"/>
      <c r="E297" s="398"/>
      <c r="F297" s="399"/>
      <c r="G297" s="400"/>
      <c r="H297" s="432" t="s">
        <v>10</v>
      </c>
      <c r="I297" s="432" t="s">
        <v>58</v>
      </c>
      <c r="J297" s="432" t="s">
        <v>805</v>
      </c>
      <c r="K297" s="432" t="s">
        <v>273</v>
      </c>
      <c r="L297" s="432" t="s">
        <v>179</v>
      </c>
      <c r="M297" s="564">
        <v>1800</v>
      </c>
      <c r="N297" s="565">
        <v>407.92</v>
      </c>
      <c r="O297" s="742">
        <v>1800</v>
      </c>
      <c r="P297" s="743">
        <v>1800</v>
      </c>
      <c r="Q297" s="743">
        <v>1800</v>
      </c>
      <c r="R297" s="743">
        <v>1800</v>
      </c>
      <c r="S297" s="564">
        <v>1</v>
      </c>
    </row>
    <row r="298" spans="1:19" s="119" customFormat="1" ht="30" customHeight="1">
      <c r="A298" s="113">
        <v>703</v>
      </c>
      <c r="B298" s="167" t="s">
        <v>806</v>
      </c>
      <c r="C298" s="403" t="s">
        <v>807</v>
      </c>
      <c r="D298" s="154" t="s">
        <v>808</v>
      </c>
      <c r="E298" s="147" t="s">
        <v>20</v>
      </c>
      <c r="F298" s="153">
        <v>39448</v>
      </c>
      <c r="G298" s="157" t="s">
        <v>42</v>
      </c>
      <c r="H298" s="142" t="s">
        <v>10</v>
      </c>
      <c r="I298" s="142" t="s">
        <v>58</v>
      </c>
      <c r="J298" s="142" t="s">
        <v>809</v>
      </c>
      <c r="K298" s="142" t="s">
        <v>342</v>
      </c>
      <c r="L298" s="142" t="s">
        <v>32</v>
      </c>
      <c r="M298" s="740">
        <f t="shared" ref="M298:R298" si="30">M299</f>
        <v>176200</v>
      </c>
      <c r="N298" s="741">
        <f t="shared" si="30"/>
        <v>174058.07</v>
      </c>
      <c r="O298" s="741">
        <f t="shared" si="30"/>
        <v>165600</v>
      </c>
      <c r="P298" s="741">
        <f t="shared" si="30"/>
        <v>165600</v>
      </c>
      <c r="Q298" s="741">
        <f t="shared" si="30"/>
        <v>165600</v>
      </c>
      <c r="R298" s="741">
        <f t="shared" si="30"/>
        <v>165600</v>
      </c>
      <c r="S298" s="157">
        <v>1</v>
      </c>
    </row>
    <row r="299" spans="1:19" s="119" customFormat="1" ht="30" customHeight="1">
      <c r="A299" s="162"/>
      <c r="B299" s="398"/>
      <c r="C299" s="606" t="s">
        <v>177</v>
      </c>
      <c r="D299" s="744"/>
      <c r="E299" s="162"/>
      <c r="F299" s="687"/>
      <c r="G299" s="745"/>
      <c r="H299" s="432" t="s">
        <v>10</v>
      </c>
      <c r="I299" s="432" t="s">
        <v>58</v>
      </c>
      <c r="J299" s="432" t="s">
        <v>809</v>
      </c>
      <c r="K299" s="432" t="s">
        <v>342</v>
      </c>
      <c r="L299" s="439">
        <v>262</v>
      </c>
      <c r="M299" s="564">
        <v>176200</v>
      </c>
      <c r="N299" s="565">
        <v>174058.07</v>
      </c>
      <c r="O299" s="742">
        <v>165600</v>
      </c>
      <c r="P299" s="743">
        <v>165600</v>
      </c>
      <c r="Q299" s="743">
        <v>165600</v>
      </c>
      <c r="R299" s="743">
        <v>165600</v>
      </c>
      <c r="S299" s="564">
        <v>1</v>
      </c>
    </row>
    <row r="300" spans="1:19" s="119" customFormat="1" ht="30" customHeight="1">
      <c r="A300" s="143">
        <v>703</v>
      </c>
      <c r="B300" s="147" t="s">
        <v>810</v>
      </c>
      <c r="C300" s="746" t="s">
        <v>811</v>
      </c>
      <c r="D300" s="115" t="s">
        <v>812</v>
      </c>
      <c r="E300" s="167" t="s">
        <v>20</v>
      </c>
      <c r="F300" s="148">
        <v>41358</v>
      </c>
      <c r="G300" s="161" t="s">
        <v>42</v>
      </c>
      <c r="H300" s="116" t="s">
        <v>10</v>
      </c>
      <c r="I300" s="116" t="s">
        <v>58</v>
      </c>
      <c r="J300" s="116" t="s">
        <v>813</v>
      </c>
      <c r="K300" s="116" t="s">
        <v>814</v>
      </c>
      <c r="L300" s="116" t="s">
        <v>32</v>
      </c>
      <c r="M300" s="118">
        <f t="shared" ref="M300:R300" si="31">M302</f>
        <v>593838</v>
      </c>
      <c r="N300" s="118">
        <f t="shared" si="31"/>
        <v>593838</v>
      </c>
      <c r="O300" s="118">
        <f t="shared" si="31"/>
        <v>593800</v>
      </c>
      <c r="P300" s="118">
        <f t="shared" si="31"/>
        <v>593900</v>
      </c>
      <c r="Q300" s="118">
        <f t="shared" si="31"/>
        <v>593800</v>
      </c>
      <c r="R300" s="118">
        <f t="shared" si="31"/>
        <v>593800</v>
      </c>
      <c r="S300" s="113">
        <v>3</v>
      </c>
    </row>
    <row r="301" spans="1:19" s="119" customFormat="1" ht="30" customHeight="1">
      <c r="A301" s="143"/>
      <c r="B301" s="147"/>
      <c r="C301" s="746"/>
      <c r="D301" s="124"/>
      <c r="E301" s="147"/>
      <c r="F301" s="153"/>
      <c r="G301" s="161"/>
      <c r="H301" s="141"/>
      <c r="I301" s="141"/>
      <c r="J301" s="142"/>
      <c r="K301" s="142"/>
      <c r="L301" s="142"/>
      <c r="M301" s="530"/>
      <c r="N301" s="436"/>
      <c r="O301" s="747"/>
      <c r="P301" s="487"/>
      <c r="Q301" s="496"/>
      <c r="R301" s="496"/>
      <c r="S301" s="162"/>
    </row>
    <row r="302" spans="1:19" s="119" customFormat="1" ht="30" customHeight="1">
      <c r="A302" s="162"/>
      <c r="B302" s="398"/>
      <c r="C302" s="606" t="s">
        <v>177</v>
      </c>
      <c r="D302" s="130"/>
      <c r="E302" s="398"/>
      <c r="F302" s="399"/>
      <c r="G302" s="400"/>
      <c r="H302" s="432" t="s">
        <v>10</v>
      </c>
      <c r="I302" s="432" t="s">
        <v>58</v>
      </c>
      <c r="J302" s="116" t="s">
        <v>813</v>
      </c>
      <c r="K302" s="116" t="s">
        <v>814</v>
      </c>
      <c r="L302" s="113">
        <v>262</v>
      </c>
      <c r="M302" s="113">
        <v>593838</v>
      </c>
      <c r="N302" s="395">
        <v>593838</v>
      </c>
      <c r="O302" s="748">
        <v>593800</v>
      </c>
      <c r="P302" s="155">
        <v>593900</v>
      </c>
      <c r="Q302" s="155">
        <v>593800</v>
      </c>
      <c r="R302" s="155">
        <v>593800</v>
      </c>
      <c r="S302" s="113">
        <v>3</v>
      </c>
    </row>
    <row r="303" spans="1:19" s="119" customFormat="1" ht="30" customHeight="1">
      <c r="A303" s="143"/>
      <c r="B303" s="438" t="s">
        <v>815</v>
      </c>
      <c r="C303" s="746" t="s">
        <v>816</v>
      </c>
      <c r="D303" s="115" t="s">
        <v>812</v>
      </c>
      <c r="E303" s="167" t="s">
        <v>20</v>
      </c>
      <c r="F303" s="148">
        <v>41358</v>
      </c>
      <c r="G303" s="161" t="s">
        <v>42</v>
      </c>
      <c r="H303" s="116" t="s">
        <v>10</v>
      </c>
      <c r="I303" s="116" t="s">
        <v>58</v>
      </c>
      <c r="J303" s="116" t="s">
        <v>817</v>
      </c>
      <c r="K303" s="116" t="s">
        <v>814</v>
      </c>
      <c r="L303" s="113">
        <v>0</v>
      </c>
      <c r="M303" s="118">
        <f t="shared" ref="M303:R303" si="32">M304</f>
        <v>1187676</v>
      </c>
      <c r="N303" s="118">
        <f t="shared" si="32"/>
        <v>1187676</v>
      </c>
      <c r="O303" s="118">
        <f t="shared" si="32"/>
        <v>0</v>
      </c>
      <c r="P303" s="118">
        <f t="shared" si="32"/>
        <v>0</v>
      </c>
      <c r="Q303" s="118">
        <f t="shared" si="32"/>
        <v>0</v>
      </c>
      <c r="R303" s="118">
        <f t="shared" si="32"/>
        <v>0</v>
      </c>
      <c r="S303" s="113">
        <v>3</v>
      </c>
    </row>
    <row r="304" spans="1:19" s="591" customFormat="1" ht="30" customHeight="1">
      <c r="A304" s="162"/>
      <c r="B304" s="596"/>
      <c r="C304" s="606" t="s">
        <v>177</v>
      </c>
      <c r="D304" s="130"/>
      <c r="E304" s="398"/>
      <c r="F304" s="399"/>
      <c r="G304" s="400"/>
      <c r="H304" s="432" t="s">
        <v>10</v>
      </c>
      <c r="I304" s="432" t="s">
        <v>58</v>
      </c>
      <c r="J304" s="432" t="s">
        <v>817</v>
      </c>
      <c r="K304" s="432" t="s">
        <v>814</v>
      </c>
      <c r="L304" s="439">
        <v>262</v>
      </c>
      <c r="M304" s="439">
        <v>1187676</v>
      </c>
      <c r="N304" s="440">
        <v>1187676</v>
      </c>
      <c r="O304" s="749">
        <v>0</v>
      </c>
      <c r="P304" s="159">
        <v>0</v>
      </c>
      <c r="Q304" s="159">
        <v>0</v>
      </c>
      <c r="R304" s="159">
        <v>0</v>
      </c>
      <c r="S304" s="439">
        <v>3</v>
      </c>
    </row>
    <row r="305" spans="1:19" s="119" customFormat="1" ht="30" customHeight="1">
      <c r="A305" s="143">
        <v>703</v>
      </c>
      <c r="B305" s="147" t="s">
        <v>818</v>
      </c>
      <c r="C305" s="750" t="s">
        <v>819</v>
      </c>
      <c r="D305" s="457" t="s">
        <v>734</v>
      </c>
      <c r="E305" s="438" t="s">
        <v>20</v>
      </c>
      <c r="F305" s="428">
        <v>41640</v>
      </c>
      <c r="G305" s="157" t="s">
        <v>735</v>
      </c>
      <c r="H305" s="141" t="s">
        <v>10</v>
      </c>
      <c r="I305" s="141" t="s">
        <v>58</v>
      </c>
      <c r="J305" s="141" t="s">
        <v>820</v>
      </c>
      <c r="K305" s="142" t="s">
        <v>814</v>
      </c>
      <c r="L305" s="143">
        <v>0</v>
      </c>
      <c r="M305" s="530">
        <f t="shared" ref="M305:R305" si="33">M306</f>
        <v>709776</v>
      </c>
      <c r="N305" s="530">
        <f t="shared" si="33"/>
        <v>709776</v>
      </c>
      <c r="O305" s="530">
        <f t="shared" si="33"/>
        <v>887200</v>
      </c>
      <c r="P305" s="530">
        <f t="shared" si="33"/>
        <v>520200</v>
      </c>
      <c r="Q305" s="530">
        <f t="shared" si="33"/>
        <v>545100</v>
      </c>
      <c r="R305" s="530">
        <f t="shared" si="33"/>
        <v>545100</v>
      </c>
      <c r="S305" s="530">
        <v>3</v>
      </c>
    </row>
    <row r="306" spans="1:19" s="119" customFormat="1" ht="30" customHeight="1">
      <c r="A306" s="162"/>
      <c r="B306" s="398"/>
      <c r="C306" s="606" t="s">
        <v>177</v>
      </c>
      <c r="D306" s="653"/>
      <c r="E306" s="411"/>
      <c r="F306" s="412"/>
      <c r="G306" s="400"/>
      <c r="H306" s="141" t="s">
        <v>10</v>
      </c>
      <c r="I306" s="141" t="s">
        <v>58</v>
      </c>
      <c r="J306" s="432" t="s">
        <v>820</v>
      </c>
      <c r="K306" s="116" t="s">
        <v>814</v>
      </c>
      <c r="L306" s="113">
        <v>262</v>
      </c>
      <c r="M306" s="113">
        <v>709776</v>
      </c>
      <c r="N306" s="395">
        <v>709776</v>
      </c>
      <c r="O306" s="694">
        <v>887200</v>
      </c>
      <c r="P306" s="183">
        <v>520200</v>
      </c>
      <c r="Q306" s="183">
        <v>545100</v>
      </c>
      <c r="R306" s="183">
        <v>545100</v>
      </c>
      <c r="S306" s="113">
        <v>3</v>
      </c>
    </row>
    <row r="307" spans="1:19" s="119" customFormat="1" ht="30" customHeight="1">
      <c r="A307" s="133">
        <v>703</v>
      </c>
      <c r="B307" s="438" t="s">
        <v>821</v>
      </c>
      <c r="C307" s="751" t="s">
        <v>822</v>
      </c>
      <c r="D307" s="448" t="s">
        <v>734</v>
      </c>
      <c r="E307" s="438" t="s">
        <v>20</v>
      </c>
      <c r="F307" s="428">
        <v>41640</v>
      </c>
      <c r="G307" s="157" t="s">
        <v>735</v>
      </c>
      <c r="H307" s="432" t="s">
        <v>10</v>
      </c>
      <c r="I307" s="432" t="s">
        <v>58</v>
      </c>
      <c r="J307" s="432" t="s">
        <v>823</v>
      </c>
      <c r="K307" s="116" t="s">
        <v>814</v>
      </c>
      <c r="L307" s="116" t="s">
        <v>32</v>
      </c>
      <c r="M307" s="118">
        <f t="shared" ref="M307:R307" si="34">M308</f>
        <v>2721600</v>
      </c>
      <c r="N307" s="752">
        <f t="shared" si="34"/>
        <v>2217600</v>
      </c>
      <c r="O307" s="752">
        <f t="shared" si="34"/>
        <v>2976800</v>
      </c>
      <c r="P307" s="752">
        <f t="shared" si="34"/>
        <v>2113400</v>
      </c>
      <c r="Q307" s="752">
        <f t="shared" si="34"/>
        <v>1570800</v>
      </c>
      <c r="R307" s="752">
        <f t="shared" si="34"/>
        <v>1570800</v>
      </c>
      <c r="S307" s="118">
        <v>3</v>
      </c>
    </row>
    <row r="308" spans="1:19" s="119" customFormat="1" ht="30" customHeight="1">
      <c r="A308" s="138"/>
      <c r="B308" s="411"/>
      <c r="C308" s="606" t="s">
        <v>177</v>
      </c>
      <c r="D308" s="653"/>
      <c r="E308" s="411"/>
      <c r="F308" s="412"/>
      <c r="G308" s="400"/>
      <c r="H308" s="141" t="s">
        <v>10</v>
      </c>
      <c r="I308" s="141" t="s">
        <v>58</v>
      </c>
      <c r="J308" s="141" t="s">
        <v>823</v>
      </c>
      <c r="K308" s="116" t="s">
        <v>814</v>
      </c>
      <c r="L308" s="113">
        <v>262</v>
      </c>
      <c r="M308" s="113">
        <v>2721600</v>
      </c>
      <c r="N308" s="753">
        <v>2217600</v>
      </c>
      <c r="O308" s="753">
        <v>2976800</v>
      </c>
      <c r="P308" s="754">
        <v>2113400</v>
      </c>
      <c r="Q308" s="754">
        <v>1570800</v>
      </c>
      <c r="R308" s="754">
        <v>1570800</v>
      </c>
      <c r="S308" s="113">
        <v>3</v>
      </c>
    </row>
    <row r="309" spans="1:19" s="119" customFormat="1" ht="30" customHeight="1">
      <c r="A309" s="133">
        <v>703</v>
      </c>
      <c r="B309" s="755" t="s">
        <v>824</v>
      </c>
      <c r="C309" s="751" t="s">
        <v>822</v>
      </c>
      <c r="D309" s="448" t="s">
        <v>825</v>
      </c>
      <c r="E309" s="438" t="s">
        <v>20</v>
      </c>
      <c r="F309" s="428" t="s">
        <v>566</v>
      </c>
      <c r="G309" s="157" t="s">
        <v>632</v>
      </c>
      <c r="H309" s="432" t="s">
        <v>10</v>
      </c>
      <c r="I309" s="432" t="s">
        <v>58</v>
      </c>
      <c r="J309" s="432" t="s">
        <v>826</v>
      </c>
      <c r="K309" s="116" t="s">
        <v>337</v>
      </c>
      <c r="L309" s="116" t="s">
        <v>32</v>
      </c>
      <c r="M309" s="118">
        <f t="shared" ref="M309:R309" si="35">M310</f>
        <v>680400</v>
      </c>
      <c r="N309" s="118">
        <f t="shared" si="35"/>
        <v>554400</v>
      </c>
      <c r="O309" s="118">
        <f t="shared" si="35"/>
        <v>614400</v>
      </c>
      <c r="P309" s="118">
        <f t="shared" si="35"/>
        <v>669500</v>
      </c>
      <c r="Q309" s="118">
        <f t="shared" si="35"/>
        <v>575000</v>
      </c>
      <c r="R309" s="118">
        <f t="shared" si="35"/>
        <v>575000</v>
      </c>
      <c r="S309" s="118">
        <v>3</v>
      </c>
    </row>
    <row r="310" spans="1:19" s="119" customFormat="1" ht="30" customHeight="1">
      <c r="A310" s="138"/>
      <c r="B310" s="756"/>
      <c r="C310" s="606" t="s">
        <v>177</v>
      </c>
      <c r="D310" s="653"/>
      <c r="E310" s="411"/>
      <c r="F310" s="412"/>
      <c r="G310" s="400"/>
      <c r="H310" s="141" t="s">
        <v>10</v>
      </c>
      <c r="I310" s="141" t="s">
        <v>58</v>
      </c>
      <c r="J310" s="141" t="s">
        <v>826</v>
      </c>
      <c r="K310" s="432" t="s">
        <v>814</v>
      </c>
      <c r="L310" s="439">
        <v>262</v>
      </c>
      <c r="M310" s="113">
        <v>680400</v>
      </c>
      <c r="N310" s="395">
        <v>554400</v>
      </c>
      <c r="O310" s="694">
        <v>614400</v>
      </c>
      <c r="P310" s="183">
        <v>669500</v>
      </c>
      <c r="Q310" s="183">
        <v>575000</v>
      </c>
      <c r="R310" s="183">
        <v>575000</v>
      </c>
      <c r="S310" s="113">
        <v>3</v>
      </c>
    </row>
    <row r="311" spans="1:19" s="119" customFormat="1" ht="30" customHeight="1">
      <c r="A311" s="161">
        <v>703</v>
      </c>
      <c r="B311" s="167" t="s">
        <v>827</v>
      </c>
      <c r="C311" s="403" t="s">
        <v>803</v>
      </c>
      <c r="D311" s="124" t="s">
        <v>828</v>
      </c>
      <c r="E311" s="147" t="s">
        <v>20</v>
      </c>
      <c r="F311" s="153">
        <v>40302</v>
      </c>
      <c r="G311" s="157" t="s">
        <v>42</v>
      </c>
      <c r="H311" s="142" t="s">
        <v>10</v>
      </c>
      <c r="I311" s="142" t="s">
        <v>58</v>
      </c>
      <c r="J311" s="142" t="s">
        <v>829</v>
      </c>
      <c r="K311" s="142" t="s">
        <v>273</v>
      </c>
      <c r="L311" s="142" t="s">
        <v>32</v>
      </c>
      <c r="M311" s="757">
        <f t="shared" ref="M311:R311" si="36">M312</f>
        <v>10200</v>
      </c>
      <c r="N311" s="757">
        <f t="shared" si="36"/>
        <v>7750.38</v>
      </c>
      <c r="O311" s="757">
        <f t="shared" si="36"/>
        <v>9000</v>
      </c>
      <c r="P311" s="757">
        <f t="shared" si="36"/>
        <v>8400</v>
      </c>
      <c r="Q311" s="757">
        <f t="shared" si="36"/>
        <v>8400</v>
      </c>
      <c r="R311" s="757">
        <f t="shared" si="36"/>
        <v>8400</v>
      </c>
      <c r="S311" s="161">
        <v>1</v>
      </c>
    </row>
    <row r="312" spans="1:19" s="119" customFormat="1" ht="30" customHeight="1">
      <c r="A312" s="582"/>
      <c r="B312" s="164"/>
      <c r="C312" s="606" t="s">
        <v>177</v>
      </c>
      <c r="D312" s="130"/>
      <c r="E312" s="164"/>
      <c r="F312" s="164"/>
      <c r="G312" s="164"/>
      <c r="H312" s="116" t="s">
        <v>10</v>
      </c>
      <c r="I312" s="116" t="s">
        <v>58</v>
      </c>
      <c r="J312" s="116" t="s">
        <v>829</v>
      </c>
      <c r="K312" s="116" t="s">
        <v>273</v>
      </c>
      <c r="L312" s="116" t="s">
        <v>179</v>
      </c>
      <c r="M312" s="161">
        <v>10200</v>
      </c>
      <c r="N312" s="758">
        <v>7750.38</v>
      </c>
      <c r="O312" s="759">
        <v>9000</v>
      </c>
      <c r="P312" s="450">
        <v>8400</v>
      </c>
      <c r="Q312" s="450">
        <v>8400</v>
      </c>
      <c r="R312" s="450">
        <v>8400</v>
      </c>
      <c r="S312" s="161">
        <v>1</v>
      </c>
    </row>
    <row r="313" spans="1:19" s="119" customFormat="1" ht="30" customHeight="1">
      <c r="A313" s="113">
        <v>703</v>
      </c>
      <c r="B313" s="167" t="s">
        <v>830</v>
      </c>
      <c r="C313" s="441" t="s">
        <v>831</v>
      </c>
      <c r="D313" s="760" t="s">
        <v>832</v>
      </c>
      <c r="E313" s="143" t="s">
        <v>20</v>
      </c>
      <c r="F313" s="624" t="s">
        <v>833</v>
      </c>
      <c r="G313" s="623" t="s">
        <v>42</v>
      </c>
      <c r="H313" s="116" t="s">
        <v>10</v>
      </c>
      <c r="I313" s="116" t="s">
        <v>58</v>
      </c>
      <c r="J313" s="116" t="s">
        <v>834</v>
      </c>
      <c r="K313" s="116" t="s">
        <v>814</v>
      </c>
      <c r="L313" s="116" t="s">
        <v>32</v>
      </c>
      <c r="M313" s="118">
        <f t="shared" ref="M313:R313" si="37">SUM(M314:M314)</f>
        <v>3019366</v>
      </c>
      <c r="N313" s="118">
        <f t="shared" si="37"/>
        <v>3019366</v>
      </c>
      <c r="O313" s="118">
        <f t="shared" si="37"/>
        <v>3152700</v>
      </c>
      <c r="P313" s="118">
        <f t="shared" si="37"/>
        <v>3538600</v>
      </c>
      <c r="Q313" s="118">
        <f t="shared" si="37"/>
        <v>1755000</v>
      </c>
      <c r="R313" s="118">
        <f t="shared" si="37"/>
        <v>1755000</v>
      </c>
      <c r="S313" s="113">
        <v>3</v>
      </c>
    </row>
    <row r="314" spans="1:19" s="119" customFormat="1" ht="30" customHeight="1">
      <c r="A314" s="162"/>
      <c r="B314" s="398"/>
      <c r="C314" s="606" t="s">
        <v>177</v>
      </c>
      <c r="D314" s="761"/>
      <c r="E314" s="162"/>
      <c r="F314" s="687"/>
      <c r="G314" s="745"/>
      <c r="H314" s="116" t="s">
        <v>10</v>
      </c>
      <c r="I314" s="116" t="s">
        <v>58</v>
      </c>
      <c r="J314" s="116" t="s">
        <v>835</v>
      </c>
      <c r="K314" s="116" t="s">
        <v>814</v>
      </c>
      <c r="L314" s="113">
        <v>262</v>
      </c>
      <c r="M314" s="113">
        <v>3019366</v>
      </c>
      <c r="N314" s="395">
        <v>3019366</v>
      </c>
      <c r="O314" s="762">
        <v>3152700</v>
      </c>
      <c r="P314" s="183">
        <v>3538600</v>
      </c>
      <c r="Q314" s="183">
        <v>1755000</v>
      </c>
      <c r="R314" s="183">
        <v>1755000</v>
      </c>
      <c r="S314" s="113">
        <v>3</v>
      </c>
    </row>
    <row r="315" spans="1:19" s="119" customFormat="1" ht="30" customHeight="1">
      <c r="A315" s="113">
        <v>703</v>
      </c>
      <c r="B315" s="167" t="s">
        <v>836</v>
      </c>
      <c r="C315" s="763" t="s">
        <v>837</v>
      </c>
      <c r="D315" s="457" t="s">
        <v>825</v>
      </c>
      <c r="E315" s="147" t="s">
        <v>20</v>
      </c>
      <c r="F315" s="153" t="s">
        <v>566</v>
      </c>
      <c r="G315" s="157" t="s">
        <v>632</v>
      </c>
      <c r="H315" s="116" t="s">
        <v>10</v>
      </c>
      <c r="I315" s="116" t="s">
        <v>58</v>
      </c>
      <c r="J315" s="116" t="s">
        <v>487</v>
      </c>
      <c r="K315" s="116" t="s">
        <v>337</v>
      </c>
      <c r="L315" s="116" t="s">
        <v>32</v>
      </c>
      <c r="M315" s="118">
        <f t="shared" ref="M315:R315" si="38">M317</f>
        <v>1190000</v>
      </c>
      <c r="N315" s="118">
        <f t="shared" si="38"/>
        <v>1190000</v>
      </c>
      <c r="O315" s="118">
        <f t="shared" si="38"/>
        <v>1388700</v>
      </c>
      <c r="P315" s="118">
        <f t="shared" si="38"/>
        <v>1032500</v>
      </c>
      <c r="Q315" s="118">
        <f t="shared" si="38"/>
        <v>1032500</v>
      </c>
      <c r="R315" s="118">
        <f t="shared" si="38"/>
        <v>1032500</v>
      </c>
      <c r="S315" s="113">
        <v>3</v>
      </c>
    </row>
    <row r="316" spans="1:19" s="119" customFormat="1" ht="30" customHeight="1">
      <c r="A316" s="143"/>
      <c r="B316" s="147"/>
      <c r="C316" s="763"/>
      <c r="D316" s="760" t="s">
        <v>832</v>
      </c>
      <c r="E316" s="143" t="s">
        <v>20</v>
      </c>
      <c r="F316" s="624" t="s">
        <v>833</v>
      </c>
      <c r="G316" s="623" t="s">
        <v>42</v>
      </c>
      <c r="H316" s="141"/>
      <c r="I316" s="141"/>
      <c r="J316" s="141"/>
      <c r="K316" s="141"/>
      <c r="L316" s="141"/>
      <c r="M316" s="443"/>
      <c r="N316" s="597"/>
      <c r="O316" s="747"/>
      <c r="P316" s="496"/>
      <c r="Q316" s="496"/>
      <c r="R316" s="496"/>
      <c r="S316" s="162"/>
    </row>
    <row r="317" spans="1:19" s="119" customFormat="1" ht="30" customHeight="1">
      <c r="A317" s="162"/>
      <c r="B317" s="398"/>
      <c r="C317" s="607" t="s">
        <v>177</v>
      </c>
      <c r="D317" s="442"/>
      <c r="E317" s="162"/>
      <c r="F317" s="687"/>
      <c r="G317" s="688"/>
      <c r="H317" s="432" t="s">
        <v>10</v>
      </c>
      <c r="I317" s="432" t="s">
        <v>58</v>
      </c>
      <c r="J317" s="141" t="s">
        <v>838</v>
      </c>
      <c r="K317" s="432" t="s">
        <v>814</v>
      </c>
      <c r="L317" s="439">
        <v>262</v>
      </c>
      <c r="M317" s="439">
        <v>1190000</v>
      </c>
      <c r="N317" s="440">
        <v>1190000</v>
      </c>
      <c r="O317" s="764">
        <v>1388700</v>
      </c>
      <c r="P317" s="159">
        <v>1032500</v>
      </c>
      <c r="Q317" s="159">
        <v>1032500</v>
      </c>
      <c r="R317" s="159">
        <v>1032500</v>
      </c>
      <c r="S317" s="439">
        <v>3</v>
      </c>
    </row>
    <row r="318" spans="1:19" s="119" customFormat="1" ht="30" customHeight="1">
      <c r="A318" s="133">
        <v>703</v>
      </c>
      <c r="B318" s="599" t="s">
        <v>839</v>
      </c>
      <c r="C318" s="131" t="s">
        <v>840</v>
      </c>
      <c r="D318" s="760" t="s">
        <v>832</v>
      </c>
      <c r="E318" s="143" t="s">
        <v>20</v>
      </c>
      <c r="F318" s="624" t="s">
        <v>833</v>
      </c>
      <c r="G318" s="623" t="s">
        <v>42</v>
      </c>
      <c r="H318" s="142" t="s">
        <v>10</v>
      </c>
      <c r="I318" s="142" t="s">
        <v>58</v>
      </c>
      <c r="J318" s="142" t="s">
        <v>841</v>
      </c>
      <c r="K318" s="142" t="s">
        <v>337</v>
      </c>
      <c r="L318" s="142" t="s">
        <v>32</v>
      </c>
      <c r="M318" s="712">
        <v>0</v>
      </c>
      <c r="N318" s="436">
        <v>0</v>
      </c>
      <c r="O318" s="437">
        <f>SUM(O320)</f>
        <v>35000</v>
      </c>
      <c r="P318" s="437">
        <f>SUM(P320)</f>
        <v>35000</v>
      </c>
      <c r="Q318" s="437">
        <f>SUM(Q320)</f>
        <v>35000</v>
      </c>
      <c r="R318" s="437">
        <f>SUM(R320)</f>
        <v>35000</v>
      </c>
      <c r="S318" s="143">
        <v>3</v>
      </c>
    </row>
    <row r="319" spans="1:19" s="119" customFormat="1" ht="30" customHeight="1">
      <c r="A319" s="151"/>
      <c r="B319" s="765"/>
      <c r="C319" s="136"/>
      <c r="D319" s="434" t="s">
        <v>842</v>
      </c>
      <c r="E319" s="133" t="s">
        <v>20</v>
      </c>
      <c r="F319" s="766">
        <v>41275</v>
      </c>
      <c r="G319" s="767" t="s">
        <v>843</v>
      </c>
      <c r="H319" s="142"/>
      <c r="I319" s="142"/>
      <c r="J319" s="142"/>
      <c r="K319" s="142"/>
      <c r="L319" s="142"/>
      <c r="M319" s="712"/>
      <c r="N319" s="436"/>
      <c r="O319" s="712"/>
      <c r="P319" s="437"/>
      <c r="Q319" s="437"/>
      <c r="R319" s="437"/>
      <c r="S319" s="143"/>
    </row>
    <row r="320" spans="1:19" s="119" customFormat="1" ht="30" customHeight="1">
      <c r="A320" s="162"/>
      <c r="B320" s="398"/>
      <c r="C320" s="607" t="s">
        <v>177</v>
      </c>
      <c r="D320" s="626"/>
      <c r="E320" s="138"/>
      <c r="F320" s="768"/>
      <c r="G320" s="769"/>
      <c r="H320" s="116" t="s">
        <v>10</v>
      </c>
      <c r="I320" s="116" t="s">
        <v>58</v>
      </c>
      <c r="J320" s="116" t="s">
        <v>841</v>
      </c>
      <c r="K320" s="116" t="s">
        <v>814</v>
      </c>
      <c r="L320" s="116" t="s">
        <v>179</v>
      </c>
      <c r="M320" s="113">
        <v>0</v>
      </c>
      <c r="N320" s="395">
        <v>0</v>
      </c>
      <c r="O320" s="694">
        <v>35000</v>
      </c>
      <c r="P320" s="183">
        <v>35000</v>
      </c>
      <c r="Q320" s="183">
        <v>35000</v>
      </c>
      <c r="R320" s="183">
        <v>35000</v>
      </c>
      <c r="S320" s="113">
        <v>3</v>
      </c>
    </row>
    <row r="321" spans="1:19" s="119" customFormat="1" ht="30" customHeight="1">
      <c r="A321" s="143">
        <v>703</v>
      </c>
      <c r="B321" s="167" t="s">
        <v>844</v>
      </c>
      <c r="C321" s="607" t="s">
        <v>845</v>
      </c>
      <c r="D321" s="770" t="s">
        <v>846</v>
      </c>
      <c r="E321" s="147" t="s">
        <v>20</v>
      </c>
      <c r="F321" s="153" t="s">
        <v>566</v>
      </c>
      <c r="G321" s="161" t="s">
        <v>42</v>
      </c>
      <c r="H321" s="116" t="s">
        <v>10</v>
      </c>
      <c r="I321" s="116" t="s">
        <v>58</v>
      </c>
      <c r="J321" s="116" t="s">
        <v>847</v>
      </c>
      <c r="K321" s="116" t="s">
        <v>337</v>
      </c>
      <c r="L321" s="116" t="s">
        <v>32</v>
      </c>
      <c r="M321" s="118">
        <f t="shared" ref="M321:R321" si="39">M322</f>
        <v>186800</v>
      </c>
      <c r="N321" s="118">
        <f t="shared" si="39"/>
        <v>186770</v>
      </c>
      <c r="O321" s="118">
        <f t="shared" si="39"/>
        <v>190000</v>
      </c>
      <c r="P321" s="118">
        <f t="shared" si="39"/>
        <v>200000</v>
      </c>
      <c r="Q321" s="118">
        <f t="shared" si="39"/>
        <v>200000</v>
      </c>
      <c r="R321" s="118">
        <f t="shared" si="39"/>
        <v>200000</v>
      </c>
      <c r="S321" s="118">
        <v>1</v>
      </c>
    </row>
    <row r="322" spans="1:19" s="119" customFormat="1" ht="30" customHeight="1">
      <c r="A322" s="771"/>
      <c r="B322" s="772"/>
      <c r="C322" s="606" t="s">
        <v>177</v>
      </c>
      <c r="D322" s="442"/>
      <c r="E322" s="162"/>
      <c r="F322" s="687"/>
      <c r="G322" s="688"/>
      <c r="H322" s="432" t="s">
        <v>10</v>
      </c>
      <c r="I322" s="432" t="s">
        <v>58</v>
      </c>
      <c r="J322" s="432" t="s">
        <v>847</v>
      </c>
      <c r="K322" s="432" t="s">
        <v>342</v>
      </c>
      <c r="L322" s="432" t="s">
        <v>179</v>
      </c>
      <c r="M322" s="439">
        <v>186800</v>
      </c>
      <c r="N322" s="440">
        <v>186770</v>
      </c>
      <c r="O322" s="686">
        <v>190000</v>
      </c>
      <c r="P322" s="232">
        <v>200000</v>
      </c>
      <c r="Q322" s="232">
        <v>200000</v>
      </c>
      <c r="R322" s="232">
        <v>200000</v>
      </c>
      <c r="S322" s="439">
        <v>1</v>
      </c>
    </row>
    <row r="323" spans="1:19" s="119" customFormat="1" ht="30" customHeight="1">
      <c r="A323" s="143">
        <v>703</v>
      </c>
      <c r="B323" s="147" t="s">
        <v>848</v>
      </c>
      <c r="C323" s="773" t="s">
        <v>849</v>
      </c>
      <c r="D323" s="154" t="s">
        <v>850</v>
      </c>
      <c r="E323" s="147" t="s">
        <v>20</v>
      </c>
      <c r="F323" s="540" t="s">
        <v>851</v>
      </c>
      <c r="G323" s="147" t="s">
        <v>42</v>
      </c>
      <c r="H323" s="142" t="s">
        <v>10</v>
      </c>
      <c r="I323" s="142" t="s">
        <v>24</v>
      </c>
      <c r="J323" s="142" t="s">
        <v>852</v>
      </c>
      <c r="K323" s="142" t="s">
        <v>240</v>
      </c>
      <c r="L323" s="142" t="s">
        <v>32</v>
      </c>
      <c r="M323" s="530">
        <f t="shared" ref="M323:R323" si="40">M324</f>
        <v>247000</v>
      </c>
      <c r="N323" s="530">
        <f t="shared" si="40"/>
        <v>247000</v>
      </c>
      <c r="O323" s="530">
        <f t="shared" si="40"/>
        <v>247000</v>
      </c>
      <c r="P323" s="530">
        <f t="shared" si="40"/>
        <v>247000</v>
      </c>
      <c r="Q323" s="530">
        <f t="shared" si="40"/>
        <v>247000</v>
      </c>
      <c r="R323" s="530">
        <f t="shared" si="40"/>
        <v>247000</v>
      </c>
      <c r="S323" s="143">
        <v>1</v>
      </c>
    </row>
    <row r="324" spans="1:19" s="119" customFormat="1" ht="30" customHeight="1">
      <c r="A324" s="143"/>
      <c r="B324" s="398"/>
      <c r="C324" s="397" t="s">
        <v>641</v>
      </c>
      <c r="D324" s="163"/>
      <c r="E324" s="398"/>
      <c r="F324" s="774"/>
      <c r="G324" s="398"/>
      <c r="H324" s="432" t="s">
        <v>10</v>
      </c>
      <c r="I324" s="432" t="s">
        <v>24</v>
      </c>
      <c r="J324" s="432" t="s">
        <v>852</v>
      </c>
      <c r="K324" s="432" t="s">
        <v>853</v>
      </c>
      <c r="L324" s="439">
        <v>242</v>
      </c>
      <c r="M324" s="439">
        <v>247000</v>
      </c>
      <c r="N324" s="440">
        <v>247000</v>
      </c>
      <c r="O324" s="686">
        <v>247000</v>
      </c>
      <c r="P324" s="232">
        <v>247000</v>
      </c>
      <c r="Q324" s="232">
        <v>247000</v>
      </c>
      <c r="R324" s="232">
        <v>247000</v>
      </c>
      <c r="S324" s="439">
        <v>1</v>
      </c>
    </row>
    <row r="325" spans="1:19" s="119" customFormat="1" ht="30" customHeight="1">
      <c r="A325" s="161">
        <v>703</v>
      </c>
      <c r="B325" s="167" t="s">
        <v>854</v>
      </c>
      <c r="C325" s="773" t="s">
        <v>855</v>
      </c>
      <c r="D325" s="775" t="s">
        <v>856</v>
      </c>
      <c r="E325" s="147" t="s">
        <v>20</v>
      </c>
      <c r="F325" s="540" t="s">
        <v>857</v>
      </c>
      <c r="G325" s="157" t="s">
        <v>858</v>
      </c>
      <c r="H325" s="142" t="s">
        <v>11</v>
      </c>
      <c r="I325" s="142" t="s">
        <v>163</v>
      </c>
      <c r="J325" s="142" t="s">
        <v>859</v>
      </c>
      <c r="K325" s="142" t="s">
        <v>124</v>
      </c>
      <c r="L325" s="142" t="s">
        <v>32</v>
      </c>
      <c r="M325" s="776">
        <f t="shared" ref="M325:R325" si="41">M326</f>
        <v>5867700</v>
      </c>
      <c r="N325" s="776">
        <f t="shared" si="41"/>
        <v>5867700</v>
      </c>
      <c r="O325" s="776">
        <f t="shared" si="41"/>
        <v>5926500</v>
      </c>
      <c r="P325" s="776">
        <f t="shared" si="41"/>
        <v>5926500</v>
      </c>
      <c r="Q325" s="776">
        <f t="shared" si="41"/>
        <v>5926500</v>
      </c>
      <c r="R325" s="776">
        <f t="shared" si="41"/>
        <v>5926500</v>
      </c>
      <c r="S325" s="143">
        <v>3</v>
      </c>
    </row>
    <row r="326" spans="1:19" s="119" customFormat="1" ht="30" customHeight="1">
      <c r="A326" s="143"/>
      <c r="B326" s="777"/>
      <c r="C326" s="121" t="s">
        <v>574</v>
      </c>
      <c r="D326" s="608"/>
      <c r="E326" s="556"/>
      <c r="F326" s="557"/>
      <c r="G326" s="553"/>
      <c r="H326" s="778" t="s">
        <v>11</v>
      </c>
      <c r="I326" s="778" t="s">
        <v>163</v>
      </c>
      <c r="J326" s="778" t="s">
        <v>859</v>
      </c>
      <c r="K326" s="778" t="s">
        <v>124</v>
      </c>
      <c r="L326" s="587">
        <v>241</v>
      </c>
      <c r="M326" s="779">
        <v>5867700</v>
      </c>
      <c r="N326" s="780">
        <v>5867700</v>
      </c>
      <c r="O326" s="781">
        <v>5926500</v>
      </c>
      <c r="P326" s="782">
        <v>5926500</v>
      </c>
      <c r="Q326" s="782">
        <v>5926500</v>
      </c>
      <c r="R326" s="782">
        <v>5926500</v>
      </c>
      <c r="S326" s="587">
        <v>3</v>
      </c>
    </row>
    <row r="327" spans="1:19" s="119" customFormat="1" ht="30" customHeight="1">
      <c r="A327" s="133">
        <v>703</v>
      </c>
      <c r="B327" s="438" t="s">
        <v>860</v>
      </c>
      <c r="C327" s="773" t="s">
        <v>861</v>
      </c>
      <c r="D327" s="115" t="s">
        <v>862</v>
      </c>
      <c r="E327" s="115" t="s">
        <v>20</v>
      </c>
      <c r="F327" s="148" t="s">
        <v>674</v>
      </c>
      <c r="G327" s="167" t="s">
        <v>863</v>
      </c>
      <c r="H327" s="116" t="s">
        <v>11</v>
      </c>
      <c r="I327" s="116" t="s">
        <v>163</v>
      </c>
      <c r="J327" s="116" t="s">
        <v>864</v>
      </c>
      <c r="K327" s="116" t="s">
        <v>32</v>
      </c>
      <c r="L327" s="116" t="s">
        <v>32</v>
      </c>
      <c r="M327" s="402">
        <f t="shared" ref="M327:R327" si="42">SUM(M328:M331)</f>
        <v>541400</v>
      </c>
      <c r="N327" s="402">
        <f t="shared" si="42"/>
        <v>541340</v>
      </c>
      <c r="O327" s="402">
        <f t="shared" si="42"/>
        <v>504400</v>
      </c>
      <c r="P327" s="402">
        <f t="shared" si="42"/>
        <v>504400</v>
      </c>
      <c r="Q327" s="402">
        <f t="shared" si="42"/>
        <v>504400</v>
      </c>
      <c r="R327" s="402">
        <f t="shared" si="42"/>
        <v>504400</v>
      </c>
      <c r="S327" s="113">
        <v>3</v>
      </c>
    </row>
    <row r="328" spans="1:19" s="119" customFormat="1" ht="30" customHeight="1">
      <c r="A328" s="151"/>
      <c r="B328" s="406"/>
      <c r="C328" s="783" t="s">
        <v>113</v>
      </c>
      <c r="D328" s="124"/>
      <c r="E328" s="124"/>
      <c r="F328" s="153"/>
      <c r="G328" s="147"/>
      <c r="H328" s="125" t="s">
        <v>11</v>
      </c>
      <c r="I328" s="125" t="s">
        <v>163</v>
      </c>
      <c r="J328" s="784" t="s">
        <v>864</v>
      </c>
      <c r="K328" s="125" t="s">
        <v>684</v>
      </c>
      <c r="L328" s="126">
        <v>290</v>
      </c>
      <c r="M328" s="420">
        <v>207700</v>
      </c>
      <c r="N328" s="420">
        <v>207640</v>
      </c>
      <c r="O328" s="785">
        <v>150000</v>
      </c>
      <c r="P328" s="197">
        <v>150000</v>
      </c>
      <c r="Q328" s="197">
        <v>150000</v>
      </c>
      <c r="R328" s="197">
        <v>150000</v>
      </c>
      <c r="S328" s="113">
        <v>3</v>
      </c>
    </row>
    <row r="329" spans="1:19" s="119" customFormat="1" ht="30" customHeight="1">
      <c r="A329" s="151"/>
      <c r="B329" s="406"/>
      <c r="C329" s="609" t="s">
        <v>106</v>
      </c>
      <c r="D329" s="124"/>
      <c r="E329" s="124"/>
      <c r="F329" s="786"/>
      <c r="G329" s="124"/>
      <c r="H329" s="125" t="s">
        <v>11</v>
      </c>
      <c r="I329" s="125" t="s">
        <v>163</v>
      </c>
      <c r="J329" s="116" t="s">
        <v>864</v>
      </c>
      <c r="K329" s="125" t="s">
        <v>111</v>
      </c>
      <c r="L329" s="126">
        <v>222</v>
      </c>
      <c r="M329" s="126">
        <v>255000</v>
      </c>
      <c r="N329" s="420">
        <v>255000</v>
      </c>
      <c r="O329" s="785">
        <v>300000</v>
      </c>
      <c r="P329" s="126">
        <v>300000</v>
      </c>
      <c r="Q329" s="126">
        <v>300000</v>
      </c>
      <c r="R329" s="126">
        <v>300000</v>
      </c>
      <c r="S329" s="126">
        <v>3</v>
      </c>
    </row>
    <row r="330" spans="1:19" s="119" customFormat="1" ht="30" customHeight="1">
      <c r="A330" s="151"/>
      <c r="B330" s="406"/>
      <c r="C330" s="609" t="s">
        <v>190</v>
      </c>
      <c r="D330" s="124"/>
      <c r="E330" s="124"/>
      <c r="F330" s="786"/>
      <c r="G330" s="124"/>
      <c r="H330" s="125" t="s">
        <v>11</v>
      </c>
      <c r="I330" s="125" t="s">
        <v>163</v>
      </c>
      <c r="J330" s="116" t="s">
        <v>864</v>
      </c>
      <c r="K330" s="125" t="s">
        <v>111</v>
      </c>
      <c r="L330" s="126">
        <v>226</v>
      </c>
      <c r="M330" s="126">
        <v>2325</v>
      </c>
      <c r="N330" s="420">
        <v>2325</v>
      </c>
      <c r="O330" s="785">
        <v>20000</v>
      </c>
      <c r="P330" s="126">
        <v>20000</v>
      </c>
      <c r="Q330" s="126">
        <v>20000</v>
      </c>
      <c r="R330" s="126">
        <v>20000</v>
      </c>
      <c r="S330" s="126">
        <v>3</v>
      </c>
    </row>
    <row r="331" spans="1:19" s="119" customFormat="1" ht="30" customHeight="1">
      <c r="A331" s="138"/>
      <c r="B331" s="411"/>
      <c r="C331" s="783" t="s">
        <v>113</v>
      </c>
      <c r="D331" s="130"/>
      <c r="E331" s="130"/>
      <c r="F331" s="650"/>
      <c r="G331" s="130"/>
      <c r="H331" s="125" t="s">
        <v>11</v>
      </c>
      <c r="I331" s="125" t="s">
        <v>163</v>
      </c>
      <c r="J331" s="116" t="s">
        <v>864</v>
      </c>
      <c r="K331" s="125" t="s">
        <v>111</v>
      </c>
      <c r="L331" s="126">
        <v>290</v>
      </c>
      <c r="M331" s="126">
        <v>76375</v>
      </c>
      <c r="N331" s="420">
        <v>76375</v>
      </c>
      <c r="O331" s="785">
        <v>34400</v>
      </c>
      <c r="P331" s="126">
        <v>34400</v>
      </c>
      <c r="Q331" s="126">
        <v>34400</v>
      </c>
      <c r="R331" s="126">
        <v>34400</v>
      </c>
      <c r="S331" s="126">
        <v>3</v>
      </c>
    </row>
    <row r="332" spans="1:19" s="119" customFormat="1" ht="30" customHeight="1">
      <c r="A332" s="143">
        <v>703</v>
      </c>
      <c r="B332" s="147" t="s">
        <v>865</v>
      </c>
      <c r="C332" s="783" t="s">
        <v>866</v>
      </c>
      <c r="D332" s="515" t="s">
        <v>867</v>
      </c>
      <c r="E332" s="599" t="s">
        <v>20</v>
      </c>
      <c r="F332" s="167" t="s">
        <v>674</v>
      </c>
      <c r="G332" s="167" t="s">
        <v>868</v>
      </c>
      <c r="H332" s="116" t="s">
        <v>11</v>
      </c>
      <c r="I332" s="116" t="s">
        <v>869</v>
      </c>
      <c r="J332" s="116" t="s">
        <v>870</v>
      </c>
      <c r="K332" s="116" t="s">
        <v>758</v>
      </c>
      <c r="L332" s="116" t="s">
        <v>32</v>
      </c>
      <c r="M332" s="118">
        <f t="shared" ref="M332:R332" si="43">SUM(M333:M335)</f>
        <v>9132500</v>
      </c>
      <c r="N332" s="118">
        <f t="shared" si="43"/>
        <v>1250475</v>
      </c>
      <c r="O332" s="118">
        <f t="shared" si="43"/>
        <v>5500000</v>
      </c>
      <c r="P332" s="118">
        <f t="shared" si="43"/>
        <v>3032600</v>
      </c>
      <c r="Q332" s="118">
        <f t="shared" si="43"/>
        <v>1653900</v>
      </c>
      <c r="R332" s="118">
        <f t="shared" si="43"/>
        <v>1653900</v>
      </c>
      <c r="S332" s="113"/>
    </row>
    <row r="333" spans="1:19" s="119" customFormat="1" ht="30" customHeight="1">
      <c r="A333" s="143"/>
      <c r="B333" s="147"/>
      <c r="C333" s="783" t="s">
        <v>190</v>
      </c>
      <c r="D333" s="555"/>
      <c r="E333" s="660"/>
      <c r="F333" s="147"/>
      <c r="G333" s="147"/>
      <c r="H333" s="116" t="s">
        <v>11</v>
      </c>
      <c r="I333" s="116" t="s">
        <v>556</v>
      </c>
      <c r="J333" s="116" t="s">
        <v>870</v>
      </c>
      <c r="K333" s="116" t="s">
        <v>690</v>
      </c>
      <c r="L333" s="116" t="s">
        <v>109</v>
      </c>
      <c r="M333" s="113">
        <v>1250500</v>
      </c>
      <c r="N333" s="395">
        <v>1250475</v>
      </c>
      <c r="O333" s="787"/>
      <c r="P333" s="118"/>
      <c r="Q333" s="118"/>
      <c r="R333" s="118"/>
      <c r="S333" s="113"/>
    </row>
    <row r="334" spans="1:19" s="119" customFormat="1" ht="30" customHeight="1">
      <c r="A334" s="143"/>
      <c r="B334" s="147"/>
      <c r="C334" s="788" t="s">
        <v>118</v>
      </c>
      <c r="D334" s="555"/>
      <c r="E334" s="660"/>
      <c r="F334" s="147"/>
      <c r="G334" s="147"/>
      <c r="H334" s="116" t="s">
        <v>11</v>
      </c>
      <c r="I334" s="116" t="s">
        <v>556</v>
      </c>
      <c r="J334" s="116" t="s">
        <v>870</v>
      </c>
      <c r="K334" s="116" t="s">
        <v>690</v>
      </c>
      <c r="L334" s="113">
        <v>310</v>
      </c>
      <c r="M334" s="113">
        <v>82000</v>
      </c>
      <c r="N334" s="395">
        <v>0</v>
      </c>
      <c r="O334" s="748">
        <v>5500000</v>
      </c>
      <c r="P334" s="113">
        <v>3032600</v>
      </c>
      <c r="Q334" s="113">
        <v>1653900</v>
      </c>
      <c r="R334" s="113">
        <v>1653900</v>
      </c>
      <c r="S334" s="113">
        <v>3</v>
      </c>
    </row>
    <row r="335" spans="1:19" s="119" customFormat="1" ht="30" customHeight="1">
      <c r="A335" s="143"/>
      <c r="B335" s="398"/>
      <c r="C335" s="788" t="s">
        <v>118</v>
      </c>
      <c r="D335" s="517"/>
      <c r="E335" s="663"/>
      <c r="F335" s="650"/>
      <c r="G335" s="130"/>
      <c r="H335" s="125" t="s">
        <v>11</v>
      </c>
      <c r="I335" s="125" t="s">
        <v>163</v>
      </c>
      <c r="J335" s="125" t="s">
        <v>871</v>
      </c>
      <c r="K335" s="125" t="s">
        <v>690</v>
      </c>
      <c r="L335" s="126">
        <v>310</v>
      </c>
      <c r="M335" s="126">
        <v>7800000</v>
      </c>
      <c r="N335" s="420">
        <v>0</v>
      </c>
      <c r="O335" s="785">
        <v>0</v>
      </c>
      <c r="P335" s="126">
        <v>0</v>
      </c>
      <c r="Q335" s="126">
        <v>0</v>
      </c>
      <c r="R335" s="126">
        <v>0</v>
      </c>
      <c r="S335" s="126"/>
    </row>
    <row r="336" spans="1:19" s="135" customFormat="1" ht="30" customHeight="1">
      <c r="A336" s="143">
        <v>703</v>
      </c>
      <c r="B336" s="147" t="s">
        <v>872</v>
      </c>
      <c r="C336" s="609" t="s">
        <v>873</v>
      </c>
      <c r="D336" s="568" t="s">
        <v>874</v>
      </c>
      <c r="E336" s="552" t="s">
        <v>20</v>
      </c>
      <c r="F336" s="550">
        <v>42552</v>
      </c>
      <c r="G336" s="553" t="s">
        <v>42</v>
      </c>
      <c r="H336" s="116" t="s">
        <v>12</v>
      </c>
      <c r="I336" s="116" t="s">
        <v>163</v>
      </c>
      <c r="J336" s="116" t="s">
        <v>875</v>
      </c>
      <c r="K336" s="116" t="s">
        <v>32</v>
      </c>
      <c r="L336" s="113">
        <v>0</v>
      </c>
      <c r="M336" s="118">
        <f t="shared" ref="M336:R336" si="44">M337</f>
        <v>1340000</v>
      </c>
      <c r="N336" s="118">
        <f t="shared" si="44"/>
        <v>1340000</v>
      </c>
      <c r="O336" s="118">
        <f t="shared" si="44"/>
        <v>1340000</v>
      </c>
      <c r="P336" s="118">
        <f t="shared" si="44"/>
        <v>1340000</v>
      </c>
      <c r="Q336" s="118">
        <f t="shared" si="44"/>
        <v>1340000</v>
      </c>
      <c r="R336" s="118">
        <f t="shared" si="44"/>
        <v>1340000</v>
      </c>
      <c r="S336" s="113">
        <v>3</v>
      </c>
    </row>
    <row r="337" spans="1:19" s="119" customFormat="1" ht="30" customHeight="1">
      <c r="A337" s="162"/>
      <c r="B337" s="398"/>
      <c r="C337" s="612" t="s">
        <v>574</v>
      </c>
      <c r="D337" s="608"/>
      <c r="E337" s="556"/>
      <c r="F337" s="557"/>
      <c r="G337" s="557"/>
      <c r="H337" s="125" t="s">
        <v>12</v>
      </c>
      <c r="I337" s="125" t="s">
        <v>163</v>
      </c>
      <c r="J337" s="125" t="s">
        <v>875</v>
      </c>
      <c r="K337" s="125" t="s">
        <v>876</v>
      </c>
      <c r="L337" s="126">
        <v>241</v>
      </c>
      <c r="M337" s="126">
        <v>1340000</v>
      </c>
      <c r="N337" s="420">
        <v>1340000</v>
      </c>
      <c r="O337" s="785">
        <v>1340000</v>
      </c>
      <c r="P337" s="126">
        <v>1340000</v>
      </c>
      <c r="Q337" s="126">
        <v>1340000</v>
      </c>
      <c r="R337" s="126">
        <v>1340000</v>
      </c>
      <c r="S337" s="126">
        <v>3</v>
      </c>
    </row>
    <row r="338" spans="1:19" s="119" customFormat="1" ht="30" customHeight="1">
      <c r="A338" s="143">
        <v>703</v>
      </c>
      <c r="B338" s="147" t="s">
        <v>877</v>
      </c>
      <c r="C338" s="612" t="s">
        <v>878</v>
      </c>
      <c r="D338" s="568" t="s">
        <v>879</v>
      </c>
      <c r="E338" s="556" t="s">
        <v>20</v>
      </c>
      <c r="F338" s="557" t="s">
        <v>566</v>
      </c>
      <c r="G338" s="557" t="s">
        <v>880</v>
      </c>
      <c r="H338" s="116" t="s">
        <v>11</v>
      </c>
      <c r="I338" s="116" t="s">
        <v>163</v>
      </c>
      <c r="J338" s="116" t="s">
        <v>881</v>
      </c>
      <c r="K338" s="116" t="s">
        <v>468</v>
      </c>
      <c r="L338" s="113">
        <v>241</v>
      </c>
      <c r="M338" s="118">
        <f t="shared" ref="M338:R338" si="45">M339</f>
        <v>600000</v>
      </c>
      <c r="N338" s="118">
        <f t="shared" si="45"/>
        <v>600000</v>
      </c>
      <c r="O338" s="118">
        <f t="shared" si="45"/>
        <v>0</v>
      </c>
      <c r="P338" s="118">
        <f t="shared" si="45"/>
        <v>0</v>
      </c>
      <c r="Q338" s="118">
        <f t="shared" si="45"/>
        <v>0</v>
      </c>
      <c r="R338" s="118">
        <f t="shared" si="45"/>
        <v>0</v>
      </c>
      <c r="S338" s="113">
        <v>3</v>
      </c>
    </row>
    <row r="339" spans="1:19" s="119" customFormat="1" ht="30" customHeight="1">
      <c r="A339" s="143"/>
      <c r="B339" s="398"/>
      <c r="C339" s="612" t="s">
        <v>574</v>
      </c>
      <c r="D339" s="568"/>
      <c r="E339" s="556"/>
      <c r="F339" s="557"/>
      <c r="G339" s="557"/>
      <c r="H339" s="125" t="s">
        <v>11</v>
      </c>
      <c r="I339" s="125" t="s">
        <v>163</v>
      </c>
      <c r="J339" s="125" t="s">
        <v>881</v>
      </c>
      <c r="K339" s="125" t="s">
        <v>468</v>
      </c>
      <c r="L339" s="126">
        <v>241</v>
      </c>
      <c r="M339" s="126">
        <v>600000</v>
      </c>
      <c r="N339" s="420">
        <v>600000</v>
      </c>
      <c r="O339" s="785">
        <v>0</v>
      </c>
      <c r="P339" s="126">
        <v>0</v>
      </c>
      <c r="Q339" s="126">
        <v>0</v>
      </c>
      <c r="R339" s="126">
        <v>0</v>
      </c>
      <c r="S339" s="126">
        <v>3</v>
      </c>
    </row>
    <row r="340" spans="1:19" s="135" customFormat="1" ht="30" customHeight="1">
      <c r="A340" s="133">
        <v>703</v>
      </c>
      <c r="B340" s="147" t="s">
        <v>882</v>
      </c>
      <c r="C340" s="609" t="s">
        <v>883</v>
      </c>
      <c r="D340" s="448" t="s">
        <v>884</v>
      </c>
      <c r="E340" s="552" t="s">
        <v>740</v>
      </c>
      <c r="F340" s="550" t="s">
        <v>885</v>
      </c>
      <c r="G340" s="550" t="s">
        <v>886</v>
      </c>
      <c r="H340" s="116" t="s">
        <v>13</v>
      </c>
      <c r="I340" s="116" t="s">
        <v>23</v>
      </c>
      <c r="J340" s="116" t="s">
        <v>887</v>
      </c>
      <c r="K340" s="116" t="s">
        <v>888</v>
      </c>
      <c r="L340" s="113">
        <v>200</v>
      </c>
      <c r="M340" s="118">
        <f t="shared" ref="M340:R340" si="46">M341</f>
        <v>10200</v>
      </c>
      <c r="N340" s="118">
        <f t="shared" si="46"/>
        <v>10163.93</v>
      </c>
      <c r="O340" s="118">
        <f t="shared" si="46"/>
        <v>729500</v>
      </c>
      <c r="P340" s="118">
        <f t="shared" si="46"/>
        <v>2170600</v>
      </c>
      <c r="Q340" s="118">
        <f t="shared" si="46"/>
        <v>3861400</v>
      </c>
      <c r="R340" s="118">
        <f t="shared" si="46"/>
        <v>3861400</v>
      </c>
      <c r="S340" s="113"/>
    </row>
    <row r="341" spans="1:19" s="119" customFormat="1" ht="30" customHeight="1">
      <c r="A341" s="138"/>
      <c r="B341" s="147"/>
      <c r="C341" s="789" t="s">
        <v>889</v>
      </c>
      <c r="D341" s="653"/>
      <c r="E341" s="556"/>
      <c r="F341" s="557"/>
      <c r="G341" s="557"/>
      <c r="H341" s="125" t="s">
        <v>13</v>
      </c>
      <c r="I341" s="125" t="s">
        <v>23</v>
      </c>
      <c r="J341" s="125" t="s">
        <v>887</v>
      </c>
      <c r="K341" s="125" t="s">
        <v>888</v>
      </c>
      <c r="L341" s="126">
        <v>231</v>
      </c>
      <c r="M341" s="126">
        <v>10200</v>
      </c>
      <c r="N341" s="420">
        <v>10163.93</v>
      </c>
      <c r="O341" s="785">
        <v>729500</v>
      </c>
      <c r="P341" s="126">
        <v>2170600</v>
      </c>
      <c r="Q341" s="126">
        <v>3861400</v>
      </c>
      <c r="R341" s="126">
        <v>3861400</v>
      </c>
      <c r="S341" s="126">
        <v>3</v>
      </c>
    </row>
    <row r="342" spans="1:19" s="119" customFormat="1" ht="30" hidden="1" customHeight="1">
      <c r="A342" s="429"/>
      <c r="B342" s="438"/>
      <c r="C342" s="434"/>
      <c r="D342" s="790"/>
      <c r="E342" s="664"/>
      <c r="F342" s="665"/>
      <c r="G342" s="564"/>
      <c r="H342" s="116"/>
      <c r="I342" s="116"/>
      <c r="J342" s="116"/>
      <c r="K342" s="116"/>
      <c r="L342" s="113"/>
      <c r="M342" s="791"/>
      <c r="N342" s="792"/>
      <c r="O342" s="791"/>
      <c r="P342" s="791"/>
      <c r="Q342" s="791"/>
      <c r="R342" s="791"/>
      <c r="S342" s="113"/>
    </row>
    <row r="343" spans="1:19" s="119" customFormat="1" ht="30" hidden="1" customHeight="1">
      <c r="A343" s="430"/>
      <c r="B343" s="406"/>
      <c r="C343" s="793"/>
      <c r="D343" s="794"/>
      <c r="E343" s="664"/>
      <c r="F343" s="428"/>
      <c r="G343" s="429"/>
      <c r="H343" s="603"/>
      <c r="I343" s="603"/>
      <c r="J343" s="603"/>
      <c r="K343" s="603"/>
      <c r="L343" s="603"/>
      <c r="M343" s="795"/>
      <c r="N343" s="796"/>
      <c r="O343" s="795"/>
      <c r="P343" s="795"/>
      <c r="Q343" s="795"/>
      <c r="R343" s="795"/>
      <c r="S343" s="735"/>
    </row>
    <row r="344" spans="1:19" s="119" customFormat="1" ht="30" hidden="1" customHeight="1">
      <c r="A344" s="430"/>
      <c r="B344" s="406"/>
      <c r="C344" s="793"/>
      <c r="D344" s="797"/>
      <c r="E344" s="438"/>
      <c r="F344" s="407"/>
      <c r="G344" s="430"/>
      <c r="H344" s="798"/>
      <c r="I344" s="798"/>
      <c r="J344" s="798"/>
      <c r="K344" s="798"/>
      <c r="L344" s="798"/>
      <c r="M344" s="799"/>
      <c r="N344" s="800"/>
      <c r="O344" s="799"/>
      <c r="P344" s="799"/>
      <c r="Q344" s="799"/>
      <c r="R344" s="799"/>
      <c r="S344" s="801"/>
    </row>
    <row r="345" spans="1:19" s="119" customFormat="1" ht="30" hidden="1" customHeight="1">
      <c r="A345" s="431"/>
      <c r="B345" s="411"/>
      <c r="C345" s="626"/>
      <c r="D345" s="802"/>
      <c r="E345" s="411"/>
      <c r="F345" s="412"/>
      <c r="G345" s="431"/>
      <c r="H345" s="631"/>
      <c r="I345" s="798"/>
      <c r="J345" s="798"/>
      <c r="K345" s="631"/>
      <c r="L345" s="798"/>
      <c r="M345" s="803"/>
      <c r="N345" s="804"/>
      <c r="O345" s="803"/>
      <c r="P345" s="803"/>
      <c r="Q345" s="803"/>
      <c r="R345" s="803"/>
      <c r="S345" s="634"/>
    </row>
    <row r="346" spans="1:19" s="119" customFormat="1" ht="30" customHeight="1">
      <c r="A346" s="815" t="s">
        <v>890</v>
      </c>
      <c r="B346" s="816"/>
      <c r="C346" s="817"/>
      <c r="D346" s="818"/>
      <c r="E346" s="819"/>
      <c r="F346" s="819"/>
      <c r="G346" s="819"/>
      <c r="H346" s="818"/>
      <c r="I346" s="818"/>
      <c r="J346" s="818"/>
      <c r="K346" s="818"/>
      <c r="L346" s="818"/>
      <c r="M346" s="820">
        <f>M10+M18+M31+M42+M46+M56+M61+M65+M67+M70+M75+M77+M92+M95+M98+M103+M105+M125+M132+M147+M152+M159+M162++M180+M182+M200+M203+M208+M213+M218+M221+M224+M227+M230+M234+M237+M240+M243+M246+M248+M251+M253+M257+M259+M263+M265+M269+M271+M274+M282+M287+M293+M296+M298+M300+M303+M305+M307+M309+M311+M313+M315+M318+M321+M323+M325+M327+M332+M336+M338+M340</f>
        <v>149198241</v>
      </c>
      <c r="N346" s="820">
        <f>N10+N18+N31+N42+N46+N56+N61+N65+N67+N70+N75+N77+N92+N95+N98+N103+N105+N125+N132+N147+N152+N159+N162++N180+N182+N200++N203+N208+N213+N218+N221+N224+N227+N230+N234+N237+N240+N243+N246+N248+N251+N253+N257+N259+N263+N265+N269+N271+N274+N282+N287+N293+N296+N298+N300+N303+N305+N307+N309+N311+N313+N315+N318+N321+N323+N325+N327+N332+N336+N338+N340</f>
        <v>137228452.22000003</v>
      </c>
      <c r="O346" s="820">
        <f>O10+O18+O31+O42+O46+O53+O56+O61+O65+O67+O70+O75+O77+O92+O95+O98+O103+O105+O125+O132+O147+O152+O159+O162+O180+O182+O200+O203+O208+O211+O213+O218+O221+O224+O227+O230+O234+O237+O240+O243+O246+O248+O347+O253+O257+O259+O263+O265+O271+O274+O282+O287+O293+O296+O298+O300+O305+O307+O309+O311+O313+O315+O318+O321+O323+O325+O327+O332+O336+O340</f>
        <v>124465400</v>
      </c>
      <c r="P346" s="820">
        <f>P10+P18+P31+P42+P46+P53+P56+P61+P65+P67+P70+P75+P77+P92+P95+P98+P103+P105+P125+P132+P147+P152+P159+P162+P180+P182+P200+P203+P208+P211+P213+P218+P221+P224+P227+P230+P234+P237+P240+P243+P246+P248+P253+P257+P259+P263+P265+P271+P274+P282+P287+P293+P296+P298+P300+P305+P307+P309+P311+P313+P315+P318+P321+P323+P325+P327+P332+P336+P340</f>
        <v>105247800</v>
      </c>
      <c r="Q346" s="820">
        <f>Q10+Q18+Q31+Q42+Q46+Q53+Q56+Q61+Q65+Q67+Q70+Q75+Q77+Q92+Q95+Q98+Q103+Q105+Q125+Q132+Q147+Q152+Q159+Q162+Q180+Q182+Q200+Q203+Q208+Q211+Q213+Q218+Q221+Q224+Q227+Q230+Q234+Q237+Q240+Q243+Q246+Q248+Q253+Q257+Q259+Q263+Q265+Q271+Q274+Q282+Q287+Q293+Q296+Q298+Q300+Q303+Q305+Q307+Q309+Q311+Q313+Q315+Q318+Q321+Q325+Q323+Q327+Q332+Q336+Q340</f>
        <v>99828900</v>
      </c>
      <c r="R346" s="820">
        <f>R10+R18+R31+R42+R46+R53+R56+R61+R65+R67+R70+R75+R77+R92+R95+R98+R103+R105+R125+R132+R147+R152+R159+R162+R180+R182+R200+R203+R208+R211+R213+R218+R221+R224+R230+R234+R237+R240+R243+R246+R248+R257+R259+R263+R265+R271+R274+R282+R287+R293+R296+R298+R300+R305+R309+R311+R313+R315+R318+R321+R323+R325+R327+R332+R336+R340+R227+R253+R307</f>
        <v>99828900</v>
      </c>
      <c r="S346" s="818"/>
    </row>
    <row r="347" spans="1:19" s="182" customFormat="1" ht="40.5" customHeight="1">
      <c r="A347" s="180" t="s">
        <v>891</v>
      </c>
      <c r="B347" s="181"/>
      <c r="C347" s="181"/>
      <c r="D347" s="181"/>
      <c r="E347" s="181"/>
      <c r="F347" s="181"/>
      <c r="G347" s="181"/>
      <c r="H347" s="181"/>
      <c r="I347" s="181"/>
      <c r="J347" s="181"/>
      <c r="K347" s="181"/>
      <c r="L347" s="181"/>
      <c r="M347" s="181"/>
      <c r="N347" s="181"/>
      <c r="O347" s="181"/>
      <c r="P347" s="181"/>
      <c r="Q347" s="181"/>
      <c r="R347" s="181"/>
      <c r="S347" s="181"/>
    </row>
    <row r="348" spans="1:19" ht="24" customHeight="1">
      <c r="A348" s="177" t="s">
        <v>34</v>
      </c>
      <c r="B348" s="177" t="s">
        <v>0</v>
      </c>
      <c r="C348" s="177" t="s">
        <v>1</v>
      </c>
      <c r="D348" s="177" t="s">
        <v>35</v>
      </c>
      <c r="E348" s="177" t="s">
        <v>44</v>
      </c>
      <c r="F348" s="177" t="s">
        <v>45</v>
      </c>
      <c r="G348" s="177" t="s">
        <v>36</v>
      </c>
      <c r="H348" s="177" t="s">
        <v>37</v>
      </c>
      <c r="I348" s="177" t="s">
        <v>38</v>
      </c>
      <c r="J348" s="177" t="s">
        <v>39</v>
      </c>
      <c r="K348" s="177" t="s">
        <v>40</v>
      </c>
      <c r="L348" s="177" t="s">
        <v>41</v>
      </c>
      <c r="M348" s="177" t="s">
        <v>46</v>
      </c>
      <c r="N348" s="177"/>
      <c r="O348" s="177"/>
      <c r="P348" s="177"/>
      <c r="Q348" s="177"/>
      <c r="R348" s="177"/>
      <c r="S348" s="177" t="s">
        <v>2</v>
      </c>
    </row>
    <row r="349" spans="1:19" ht="25.5" customHeight="1">
      <c r="A349" s="177"/>
      <c r="B349" s="177"/>
      <c r="C349" s="177"/>
      <c r="D349" s="177"/>
      <c r="E349" s="177"/>
      <c r="F349" s="177"/>
      <c r="G349" s="177"/>
      <c r="H349" s="177"/>
      <c r="I349" s="177"/>
      <c r="J349" s="177"/>
      <c r="K349" s="177"/>
      <c r="L349" s="177"/>
      <c r="M349" s="177">
        <v>2017</v>
      </c>
      <c r="N349" s="177"/>
      <c r="O349" s="178"/>
      <c r="P349" s="178"/>
      <c r="Q349" s="178"/>
      <c r="R349" s="178"/>
      <c r="S349" s="177"/>
    </row>
    <row r="350" spans="1:19" ht="82.5" customHeight="1">
      <c r="A350" s="177"/>
      <c r="B350" s="177"/>
      <c r="C350" s="177"/>
      <c r="D350" s="177"/>
      <c r="E350" s="177"/>
      <c r="F350" s="177"/>
      <c r="G350" s="177"/>
      <c r="H350" s="177"/>
      <c r="I350" s="177"/>
      <c r="J350" s="177"/>
      <c r="K350" s="177"/>
      <c r="L350" s="177"/>
      <c r="M350" s="178" t="s">
        <v>3</v>
      </c>
      <c r="N350" s="178" t="s">
        <v>4</v>
      </c>
      <c r="O350" s="178">
        <v>2018</v>
      </c>
      <c r="P350" s="178">
        <v>2019</v>
      </c>
      <c r="Q350" s="178">
        <v>2020</v>
      </c>
      <c r="R350" s="178">
        <v>2021</v>
      </c>
      <c r="S350" s="177"/>
    </row>
    <row r="351" spans="1:19">
      <c r="A351" s="178" t="s">
        <v>5</v>
      </c>
      <c r="B351" s="178" t="s">
        <v>6</v>
      </c>
      <c r="C351" s="178" t="s">
        <v>7</v>
      </c>
      <c r="D351" s="179">
        <v>4</v>
      </c>
      <c r="E351" s="179">
        <v>5</v>
      </c>
      <c r="F351" s="179">
        <v>6</v>
      </c>
      <c r="G351" s="179">
        <v>7</v>
      </c>
      <c r="H351" s="179" t="s">
        <v>8</v>
      </c>
      <c r="I351" s="179" t="s">
        <v>9</v>
      </c>
      <c r="J351" s="179" t="s">
        <v>10</v>
      </c>
      <c r="K351" s="179" t="s">
        <v>11</v>
      </c>
      <c r="L351" s="179" t="s">
        <v>12</v>
      </c>
      <c r="M351" s="179" t="s">
        <v>13</v>
      </c>
      <c r="N351" s="179" t="s">
        <v>14</v>
      </c>
      <c r="O351" s="179" t="s">
        <v>15</v>
      </c>
      <c r="P351" s="179" t="s">
        <v>16</v>
      </c>
      <c r="Q351" s="179" t="s">
        <v>17</v>
      </c>
      <c r="R351" s="179" t="s">
        <v>18</v>
      </c>
      <c r="S351" s="179" t="s">
        <v>19</v>
      </c>
    </row>
    <row r="352" spans="1:19" s="190" customFormat="1" ht="30" customHeight="1">
      <c r="A352" s="183">
        <v>766</v>
      </c>
      <c r="B352" s="184" t="s">
        <v>506</v>
      </c>
      <c r="C352" s="185" t="s">
        <v>892</v>
      </c>
      <c r="D352" s="186" t="s">
        <v>893</v>
      </c>
      <c r="E352" s="114" t="s">
        <v>894</v>
      </c>
      <c r="F352" s="114" t="s">
        <v>895</v>
      </c>
      <c r="G352" s="187" t="s">
        <v>43</v>
      </c>
      <c r="H352" s="188" t="s">
        <v>23</v>
      </c>
      <c r="I352" s="188" t="s">
        <v>13</v>
      </c>
      <c r="J352" s="188" t="s">
        <v>61</v>
      </c>
      <c r="K352" s="188" t="s">
        <v>32</v>
      </c>
      <c r="L352" s="188" t="s">
        <v>32</v>
      </c>
      <c r="M352" s="189">
        <f>SUM(M353:M355)</f>
        <v>4055400</v>
      </c>
      <c r="N352" s="189">
        <f>SUM(N353:N355)</f>
        <v>3987775.86</v>
      </c>
      <c r="O352" s="189">
        <f>SUM(O353:O355)</f>
        <v>3965700</v>
      </c>
      <c r="P352" s="189">
        <f>SUM(P353:P355)</f>
        <v>3965700</v>
      </c>
      <c r="Q352" s="189">
        <f>SUM(Q353:Q359)</f>
        <v>3965700</v>
      </c>
      <c r="R352" s="189">
        <f>SUM(R353:R359)</f>
        <v>3965700</v>
      </c>
      <c r="S352" s="189">
        <v>1</v>
      </c>
    </row>
    <row r="353" spans="1:19" s="190" customFormat="1" ht="30" customHeight="1">
      <c r="A353" s="191"/>
      <c r="B353" s="192"/>
      <c r="C353" s="193" t="s">
        <v>134</v>
      </c>
      <c r="D353" s="194"/>
      <c r="E353" s="123"/>
      <c r="F353" s="123"/>
      <c r="G353" s="195"/>
      <c r="H353" s="196" t="s">
        <v>23</v>
      </c>
      <c r="I353" s="196" t="s">
        <v>13</v>
      </c>
      <c r="J353" s="196" t="s">
        <v>61</v>
      </c>
      <c r="K353" s="196" t="s">
        <v>47</v>
      </c>
      <c r="L353" s="197">
        <v>211</v>
      </c>
      <c r="M353" s="197">
        <v>3074900</v>
      </c>
      <c r="N353" s="197">
        <v>3074375.42</v>
      </c>
      <c r="O353" s="197">
        <v>3045400</v>
      </c>
      <c r="P353" s="197">
        <v>3045400</v>
      </c>
      <c r="Q353" s="197">
        <v>3045400</v>
      </c>
      <c r="R353" s="197">
        <v>3045400</v>
      </c>
      <c r="S353" s="197">
        <v>1</v>
      </c>
    </row>
    <row r="354" spans="1:19" s="190" customFormat="1" ht="30" customHeight="1">
      <c r="A354" s="191"/>
      <c r="B354" s="192"/>
      <c r="C354" s="193"/>
      <c r="D354" s="194"/>
      <c r="E354" s="123"/>
      <c r="F354" s="123"/>
      <c r="G354" s="195"/>
      <c r="H354" s="196" t="s">
        <v>23</v>
      </c>
      <c r="I354" s="196" t="s">
        <v>13</v>
      </c>
      <c r="J354" s="196" t="s">
        <v>61</v>
      </c>
      <c r="K354" s="196" t="s">
        <v>47</v>
      </c>
      <c r="L354" s="197">
        <v>212</v>
      </c>
      <c r="M354" s="197">
        <v>600</v>
      </c>
      <c r="N354" s="197">
        <v>600</v>
      </c>
      <c r="O354" s="197">
        <v>600</v>
      </c>
      <c r="P354" s="197">
        <v>600</v>
      </c>
      <c r="Q354" s="197">
        <v>600</v>
      </c>
      <c r="R354" s="197">
        <v>600</v>
      </c>
      <c r="S354" s="197">
        <v>1</v>
      </c>
    </row>
    <row r="355" spans="1:19" s="190" customFormat="1" ht="30" customHeight="1">
      <c r="A355" s="198"/>
      <c r="B355" s="192"/>
      <c r="C355" s="193" t="s">
        <v>167</v>
      </c>
      <c r="D355" s="199"/>
      <c r="E355" s="129"/>
      <c r="F355" s="129"/>
      <c r="G355" s="200"/>
      <c r="H355" s="196" t="s">
        <v>23</v>
      </c>
      <c r="I355" s="196" t="s">
        <v>58</v>
      </c>
      <c r="J355" s="196" t="s">
        <v>61</v>
      </c>
      <c r="K355" s="196" t="s">
        <v>67</v>
      </c>
      <c r="L355" s="197">
        <v>213</v>
      </c>
      <c r="M355" s="197">
        <v>979900</v>
      </c>
      <c r="N355" s="197">
        <v>912800.44</v>
      </c>
      <c r="O355" s="197">
        <v>919700</v>
      </c>
      <c r="P355" s="197">
        <v>919700</v>
      </c>
      <c r="Q355" s="197">
        <v>919700</v>
      </c>
      <c r="R355" s="197">
        <v>919700</v>
      </c>
      <c r="S355" s="197">
        <v>1</v>
      </c>
    </row>
    <row r="356" spans="1:19" s="205" customFormat="1" ht="30" customHeight="1">
      <c r="A356" s="191">
        <v>766</v>
      </c>
      <c r="B356" s="184" t="s">
        <v>509</v>
      </c>
      <c r="C356" s="201" t="s">
        <v>896</v>
      </c>
      <c r="D356" s="194" t="s">
        <v>897</v>
      </c>
      <c r="E356" s="123" t="s">
        <v>20</v>
      </c>
      <c r="F356" s="123" t="s">
        <v>898</v>
      </c>
      <c r="G356" s="195" t="s">
        <v>42</v>
      </c>
      <c r="H356" s="202" t="s">
        <v>23</v>
      </c>
      <c r="I356" s="202" t="s">
        <v>13</v>
      </c>
      <c r="J356" s="202" t="s">
        <v>513</v>
      </c>
      <c r="K356" s="202" t="s">
        <v>70</v>
      </c>
      <c r="L356" s="203">
        <v>0</v>
      </c>
      <c r="M356" s="204">
        <f>SUM(M358:M359)</f>
        <v>110400</v>
      </c>
      <c r="N356" s="204">
        <f>SUM(N358:N359)</f>
        <v>110400</v>
      </c>
      <c r="O356" s="204">
        <f>SUM(O358:O359)</f>
        <v>0</v>
      </c>
      <c r="P356" s="204">
        <v>0</v>
      </c>
      <c r="Q356" s="203"/>
      <c r="R356" s="203">
        <v>0</v>
      </c>
      <c r="S356" s="203">
        <v>1</v>
      </c>
    </row>
    <row r="357" spans="1:19" s="205" customFormat="1" ht="30" customHeight="1">
      <c r="A357" s="191"/>
      <c r="B357" s="192"/>
      <c r="C357" s="206"/>
      <c r="D357" s="194" t="s">
        <v>899</v>
      </c>
      <c r="E357" s="123" t="s">
        <v>20</v>
      </c>
      <c r="F357" s="123" t="s">
        <v>900</v>
      </c>
      <c r="G357" s="195" t="s">
        <v>42</v>
      </c>
      <c r="H357" s="207"/>
      <c r="I357" s="207"/>
      <c r="J357" s="207"/>
      <c r="K357" s="207"/>
      <c r="L357" s="208"/>
      <c r="M357" s="209"/>
      <c r="N357" s="209"/>
      <c r="O357" s="209"/>
      <c r="P357" s="209"/>
      <c r="Q357" s="208"/>
      <c r="R357" s="208"/>
      <c r="S357" s="208"/>
    </row>
    <row r="358" spans="1:19" s="205" customFormat="1" ht="30" customHeight="1">
      <c r="A358" s="191"/>
      <c r="B358" s="192"/>
      <c r="C358" s="210" t="s">
        <v>190</v>
      </c>
      <c r="D358" s="194"/>
      <c r="E358" s="123"/>
      <c r="F358" s="123"/>
      <c r="G358" s="195"/>
      <c r="H358" s="211" t="s">
        <v>23</v>
      </c>
      <c r="I358" s="212" t="s">
        <v>13</v>
      </c>
      <c r="J358" s="212" t="s">
        <v>513</v>
      </c>
      <c r="K358" s="212" t="s">
        <v>111</v>
      </c>
      <c r="L358" s="213">
        <v>226</v>
      </c>
      <c r="M358" s="213">
        <v>2900</v>
      </c>
      <c r="N358" s="213">
        <v>2900</v>
      </c>
      <c r="O358" s="213">
        <v>0</v>
      </c>
      <c r="P358" s="213">
        <v>0</v>
      </c>
      <c r="Q358" s="213">
        <v>0</v>
      </c>
      <c r="R358" s="213">
        <v>0</v>
      </c>
      <c r="S358" s="213">
        <v>1</v>
      </c>
    </row>
    <row r="359" spans="1:19" s="190" customFormat="1" ht="30" customHeight="1">
      <c r="A359" s="198"/>
      <c r="B359" s="214"/>
      <c r="C359" s="193" t="s">
        <v>118</v>
      </c>
      <c r="D359" s="194"/>
      <c r="E359" s="129"/>
      <c r="F359" s="123"/>
      <c r="G359" s="200"/>
      <c r="H359" s="215" t="s">
        <v>23</v>
      </c>
      <c r="I359" s="196" t="s">
        <v>13</v>
      </c>
      <c r="J359" s="196" t="s">
        <v>513</v>
      </c>
      <c r="K359" s="196" t="s">
        <v>111</v>
      </c>
      <c r="L359" s="197">
        <v>310</v>
      </c>
      <c r="M359" s="197">
        <v>107500</v>
      </c>
      <c r="N359" s="197">
        <v>107500</v>
      </c>
      <c r="O359" s="197">
        <v>0</v>
      </c>
      <c r="P359" s="197">
        <v>0</v>
      </c>
      <c r="Q359" s="197">
        <v>0</v>
      </c>
      <c r="R359" s="197">
        <v>0</v>
      </c>
      <c r="S359" s="197">
        <v>1</v>
      </c>
    </row>
    <row r="360" spans="1:19" s="190" customFormat="1" ht="30" customHeight="1">
      <c r="A360" s="203">
        <v>766</v>
      </c>
      <c r="B360" s="184" t="s">
        <v>901</v>
      </c>
      <c r="C360" s="216" t="s">
        <v>902</v>
      </c>
      <c r="D360" s="217" t="s">
        <v>903</v>
      </c>
      <c r="E360" s="218" t="s">
        <v>20</v>
      </c>
      <c r="F360" s="219">
        <v>39773</v>
      </c>
      <c r="G360" s="220" t="s">
        <v>43</v>
      </c>
      <c r="H360" s="188" t="s">
        <v>23</v>
      </c>
      <c r="I360" s="188" t="s">
        <v>13</v>
      </c>
      <c r="J360" s="188" t="s">
        <v>904</v>
      </c>
      <c r="K360" s="188" t="s">
        <v>111</v>
      </c>
      <c r="L360" s="188" t="s">
        <v>32</v>
      </c>
      <c r="M360" s="189">
        <f>SUM(M361:M361)</f>
        <v>693700</v>
      </c>
      <c r="N360" s="189">
        <f>SUM(N361:N361)</f>
        <v>678020</v>
      </c>
      <c r="O360" s="189">
        <f>SUM(O361:O361)</f>
        <v>300000</v>
      </c>
      <c r="P360" s="221">
        <f>SUM(P361:P361)</f>
        <v>300000</v>
      </c>
      <c r="Q360" s="221">
        <f>SUM(Q361)</f>
        <v>300000</v>
      </c>
      <c r="R360" s="221">
        <f>SUM(R361)</f>
        <v>300000</v>
      </c>
      <c r="S360" s="189">
        <v>1</v>
      </c>
    </row>
    <row r="361" spans="1:19" s="190" customFormat="1" ht="30" customHeight="1">
      <c r="A361" s="222"/>
      <c r="B361" s="192"/>
      <c r="C361" s="210" t="s">
        <v>190</v>
      </c>
      <c r="D361" s="223"/>
      <c r="E361" s="218"/>
      <c r="F361" s="224"/>
      <c r="G361" s="225"/>
      <c r="H361" s="188" t="s">
        <v>23</v>
      </c>
      <c r="I361" s="188" t="s">
        <v>13</v>
      </c>
      <c r="J361" s="188" t="s">
        <v>905</v>
      </c>
      <c r="K361" s="188" t="s">
        <v>111</v>
      </c>
      <c r="L361" s="183">
        <v>226</v>
      </c>
      <c r="M361" s="183">
        <v>693700</v>
      </c>
      <c r="N361" s="183">
        <v>678020</v>
      </c>
      <c r="O361" s="183">
        <v>300000</v>
      </c>
      <c r="P361" s="183">
        <v>300000</v>
      </c>
      <c r="Q361" s="183">
        <v>300000</v>
      </c>
      <c r="R361" s="183">
        <v>300000</v>
      </c>
      <c r="S361" s="226">
        <v>1</v>
      </c>
    </row>
    <row r="362" spans="1:19" s="190" customFormat="1" ht="30" customHeight="1">
      <c r="A362" s="213">
        <v>766</v>
      </c>
      <c r="B362" s="212" t="s">
        <v>906</v>
      </c>
      <c r="C362" s="227" t="s">
        <v>907</v>
      </c>
      <c r="D362" s="186" t="s">
        <v>908</v>
      </c>
      <c r="E362" s="213" t="s">
        <v>20</v>
      </c>
      <c r="F362" s="228" t="s">
        <v>851</v>
      </c>
      <c r="G362" s="228" t="s">
        <v>42</v>
      </c>
      <c r="H362" s="188" t="s">
        <v>23</v>
      </c>
      <c r="I362" s="188" t="s">
        <v>13</v>
      </c>
      <c r="J362" s="188" t="s">
        <v>909</v>
      </c>
      <c r="K362" s="188" t="s">
        <v>476</v>
      </c>
      <c r="L362" s="188" t="s">
        <v>32</v>
      </c>
      <c r="M362" s="189">
        <f>SUM(M363:M363)</f>
        <v>263700</v>
      </c>
      <c r="N362" s="189">
        <f>SUM(N363:N363)</f>
        <v>262097</v>
      </c>
      <c r="O362" s="189">
        <v>263700</v>
      </c>
      <c r="P362" s="221">
        <f>SUM(P363:P363)</f>
        <v>263700</v>
      </c>
      <c r="Q362" s="221">
        <v>263700</v>
      </c>
      <c r="R362" s="221">
        <v>263700</v>
      </c>
      <c r="S362" s="229">
        <v>1</v>
      </c>
    </row>
    <row r="363" spans="1:19" s="190" customFormat="1" ht="30" customHeight="1">
      <c r="A363" s="213"/>
      <c r="B363" s="212"/>
      <c r="C363" s="230" t="s">
        <v>113</v>
      </c>
      <c r="D363" s="225"/>
      <c r="E363" s="231"/>
      <c r="F363" s="231"/>
      <c r="G363" s="231"/>
      <c r="H363" s="188" t="s">
        <v>23</v>
      </c>
      <c r="I363" s="188" t="s">
        <v>13</v>
      </c>
      <c r="J363" s="188" t="s">
        <v>909</v>
      </c>
      <c r="K363" s="188" t="s">
        <v>476</v>
      </c>
      <c r="L363" s="183">
        <v>290</v>
      </c>
      <c r="M363" s="183">
        <v>263700</v>
      </c>
      <c r="N363" s="183">
        <v>262097</v>
      </c>
      <c r="O363" s="183">
        <v>263700</v>
      </c>
      <c r="P363" s="232">
        <v>263700</v>
      </c>
      <c r="Q363" s="232">
        <v>263700</v>
      </c>
      <c r="R363" s="232">
        <v>263700</v>
      </c>
      <c r="S363" s="226">
        <v>1</v>
      </c>
    </row>
    <row r="364" spans="1:19" s="190" customFormat="1" ht="30" customHeight="1">
      <c r="A364" s="183">
        <v>766</v>
      </c>
      <c r="B364" s="188" t="s">
        <v>533</v>
      </c>
      <c r="C364" s="227" t="s">
        <v>910</v>
      </c>
      <c r="D364" s="220" t="s">
        <v>911</v>
      </c>
      <c r="E364" s="183" t="s">
        <v>20</v>
      </c>
      <c r="F364" s="233">
        <v>42034</v>
      </c>
      <c r="G364" s="234" t="s">
        <v>42</v>
      </c>
      <c r="H364" s="188" t="s">
        <v>23</v>
      </c>
      <c r="I364" s="188" t="s">
        <v>13</v>
      </c>
      <c r="J364" s="188" t="s">
        <v>912</v>
      </c>
      <c r="K364" s="188" t="s">
        <v>111</v>
      </c>
      <c r="L364" s="188" t="s">
        <v>32</v>
      </c>
      <c r="M364" s="189">
        <v>305500</v>
      </c>
      <c r="N364" s="189">
        <v>276144.26</v>
      </c>
      <c r="O364" s="189">
        <v>522500</v>
      </c>
      <c r="P364" s="221">
        <f>SUM(P365)</f>
        <v>522500</v>
      </c>
      <c r="Q364" s="221">
        <f>SUM(Q365)</f>
        <v>522500</v>
      </c>
      <c r="R364" s="221">
        <f>SUM(R365)</f>
        <v>522500</v>
      </c>
      <c r="S364" s="226">
        <v>1</v>
      </c>
    </row>
    <row r="365" spans="1:19" s="190" customFormat="1" ht="30" customHeight="1">
      <c r="A365" s="235"/>
      <c r="B365" s="211"/>
      <c r="C365" s="230" t="s">
        <v>524</v>
      </c>
      <c r="D365" s="236"/>
      <c r="E365" s="237"/>
      <c r="F365" s="237"/>
      <c r="G365" s="237"/>
      <c r="H365" s="188" t="s">
        <v>23</v>
      </c>
      <c r="I365" s="188" t="s">
        <v>13</v>
      </c>
      <c r="J365" s="188" t="s">
        <v>912</v>
      </c>
      <c r="K365" s="188" t="s">
        <v>111</v>
      </c>
      <c r="L365" s="183">
        <v>223</v>
      </c>
      <c r="M365" s="183">
        <v>305500</v>
      </c>
      <c r="N365" s="183">
        <v>276144.26</v>
      </c>
      <c r="O365" s="183">
        <v>522500</v>
      </c>
      <c r="P365" s="232">
        <v>522500</v>
      </c>
      <c r="Q365" s="232">
        <v>522500</v>
      </c>
      <c r="R365" s="232">
        <v>522500</v>
      </c>
      <c r="S365" s="226">
        <v>1</v>
      </c>
    </row>
    <row r="366" spans="1:19" s="190" customFormat="1" ht="30" customHeight="1">
      <c r="A366" s="203">
        <v>766</v>
      </c>
      <c r="B366" s="202" t="s">
        <v>537</v>
      </c>
      <c r="C366" s="227" t="s">
        <v>913</v>
      </c>
      <c r="D366" s="217" t="s">
        <v>908</v>
      </c>
      <c r="E366" s="213" t="s">
        <v>20</v>
      </c>
      <c r="F366" s="228" t="s">
        <v>851</v>
      </c>
      <c r="G366" s="228" t="s">
        <v>42</v>
      </c>
      <c r="H366" s="188" t="s">
        <v>23</v>
      </c>
      <c r="I366" s="188" t="s">
        <v>13</v>
      </c>
      <c r="J366" s="188" t="s">
        <v>914</v>
      </c>
      <c r="K366" s="188" t="s">
        <v>111</v>
      </c>
      <c r="L366" s="188" t="s">
        <v>32</v>
      </c>
      <c r="M366" s="189">
        <f>SUM(M367:M367)</f>
        <v>715100</v>
      </c>
      <c r="N366" s="189">
        <f>SUM(N367:N367)</f>
        <v>711702.27</v>
      </c>
      <c r="O366" s="189">
        <v>0</v>
      </c>
      <c r="P366" s="221">
        <v>0</v>
      </c>
      <c r="Q366" s="221">
        <v>0</v>
      </c>
      <c r="R366" s="221">
        <v>0</v>
      </c>
      <c r="S366" s="229">
        <v>1</v>
      </c>
    </row>
    <row r="367" spans="1:19" s="190" customFormat="1" ht="30" customHeight="1">
      <c r="A367" s="222"/>
      <c r="B367" s="238"/>
      <c r="C367" s="230" t="s">
        <v>915</v>
      </c>
      <c r="D367" s="223"/>
      <c r="E367" s="213"/>
      <c r="F367" s="239"/>
      <c r="G367" s="228"/>
      <c r="H367" s="188" t="s">
        <v>23</v>
      </c>
      <c r="I367" s="188" t="s">
        <v>13</v>
      </c>
      <c r="J367" s="188" t="s">
        <v>914</v>
      </c>
      <c r="K367" s="188" t="s">
        <v>111</v>
      </c>
      <c r="L367" s="183">
        <v>225</v>
      </c>
      <c r="M367" s="183">
        <v>715100</v>
      </c>
      <c r="N367" s="183">
        <v>711702.27</v>
      </c>
      <c r="O367" s="183">
        <v>0</v>
      </c>
      <c r="P367" s="232">
        <v>0</v>
      </c>
      <c r="Q367" s="232">
        <v>0</v>
      </c>
      <c r="R367" s="232">
        <v>0</v>
      </c>
      <c r="S367" s="226">
        <v>1</v>
      </c>
    </row>
    <row r="368" spans="1:19" s="190" customFormat="1" ht="30" customHeight="1">
      <c r="A368" s="203">
        <v>766</v>
      </c>
      <c r="B368" s="184" t="s">
        <v>916</v>
      </c>
      <c r="C368" s="227" t="s">
        <v>917</v>
      </c>
      <c r="D368" s="217" t="s">
        <v>908</v>
      </c>
      <c r="E368" s="240" t="s">
        <v>20</v>
      </c>
      <c r="F368" s="219">
        <v>39773</v>
      </c>
      <c r="G368" s="220" t="s">
        <v>43</v>
      </c>
      <c r="H368" s="188" t="s">
        <v>23</v>
      </c>
      <c r="I368" s="188" t="s">
        <v>13</v>
      </c>
      <c r="J368" s="188" t="s">
        <v>918</v>
      </c>
      <c r="K368" s="188" t="s">
        <v>111</v>
      </c>
      <c r="L368" s="188" t="s">
        <v>544</v>
      </c>
      <c r="M368" s="189">
        <v>8200</v>
      </c>
      <c r="N368" s="189">
        <v>0</v>
      </c>
      <c r="O368" s="189">
        <v>0</v>
      </c>
      <c r="P368" s="221">
        <v>0</v>
      </c>
      <c r="Q368" s="221">
        <v>0</v>
      </c>
      <c r="R368" s="221">
        <v>0</v>
      </c>
      <c r="S368" s="229">
        <v>1</v>
      </c>
    </row>
    <row r="369" spans="1:19" s="190" customFormat="1" ht="30" customHeight="1">
      <c r="A369" s="208"/>
      <c r="B369" s="214"/>
      <c r="C369" s="230" t="s">
        <v>915</v>
      </c>
      <c r="D369" s="223"/>
      <c r="E369" s="237"/>
      <c r="F369" s="237"/>
      <c r="G369" s="237"/>
      <c r="H369" s="188" t="s">
        <v>21</v>
      </c>
      <c r="I369" s="188" t="s">
        <v>303</v>
      </c>
      <c r="J369" s="188" t="s">
        <v>918</v>
      </c>
      <c r="K369" s="188" t="s">
        <v>111</v>
      </c>
      <c r="L369" s="183">
        <v>226</v>
      </c>
      <c r="M369" s="183">
        <v>8200</v>
      </c>
      <c r="N369" s="183">
        <v>0</v>
      </c>
      <c r="O369" s="183">
        <v>0</v>
      </c>
      <c r="P369" s="232">
        <v>0</v>
      </c>
      <c r="Q369" s="232">
        <v>0</v>
      </c>
      <c r="R369" s="232">
        <v>0</v>
      </c>
      <c r="S369" s="226">
        <v>1</v>
      </c>
    </row>
    <row r="370" spans="1:19" s="190" customFormat="1" ht="30" customHeight="1">
      <c r="A370" s="821" t="s">
        <v>919</v>
      </c>
      <c r="B370" s="821"/>
      <c r="C370" s="821"/>
      <c r="D370" s="819"/>
      <c r="E370" s="819"/>
      <c r="F370" s="819"/>
      <c r="G370" s="822"/>
      <c r="H370" s="822"/>
      <c r="I370" s="822"/>
      <c r="J370" s="822"/>
      <c r="K370" s="822"/>
      <c r="L370" s="822"/>
      <c r="M370" s="823">
        <f>M352+M356+M360+M362+M364+M366+M368</f>
        <v>6152000</v>
      </c>
      <c r="N370" s="823">
        <f>N352+N360+N362+N364+N366+N368+N356</f>
        <v>6026139.3899999987</v>
      </c>
      <c r="O370" s="823">
        <f>O352+O360+O362+O364+O366+O368+O356</f>
        <v>5051900</v>
      </c>
      <c r="P370" s="823">
        <f>P352+P360+P362+P364+P366+P368</f>
        <v>5051900</v>
      </c>
      <c r="Q370" s="823">
        <f>Q352+Q360+Q362+Q364+Q366+Q368</f>
        <v>5051900</v>
      </c>
      <c r="R370" s="823">
        <f>R352+R360+R362+R364+R366+R368</f>
        <v>5051900</v>
      </c>
      <c r="S370" s="819"/>
    </row>
    <row r="371" spans="1:19" ht="47.25" customHeight="1">
      <c r="A371" s="805" t="s">
        <v>31</v>
      </c>
      <c r="B371" s="806"/>
      <c r="C371" s="806"/>
      <c r="D371" s="806"/>
      <c r="E371" s="806"/>
      <c r="F371" s="806"/>
      <c r="G371" s="806"/>
      <c r="H371" s="806"/>
      <c r="I371" s="806"/>
      <c r="J371" s="806"/>
      <c r="K371" s="806"/>
      <c r="L371" s="806"/>
      <c r="M371" s="806"/>
      <c r="N371" s="806"/>
      <c r="O371" s="806"/>
      <c r="P371" s="806"/>
      <c r="Q371" s="806"/>
      <c r="R371" s="806"/>
      <c r="S371" s="807"/>
    </row>
    <row r="372" spans="1:19" ht="24" customHeight="1">
      <c r="A372" s="177" t="s">
        <v>34</v>
      </c>
      <c r="B372" s="177" t="s">
        <v>0</v>
      </c>
      <c r="C372" s="177" t="s">
        <v>1</v>
      </c>
      <c r="D372" s="177" t="s">
        <v>35</v>
      </c>
      <c r="E372" s="177" t="s">
        <v>44</v>
      </c>
      <c r="F372" s="177" t="s">
        <v>45</v>
      </c>
      <c r="G372" s="177" t="s">
        <v>36</v>
      </c>
      <c r="H372" s="177" t="s">
        <v>37</v>
      </c>
      <c r="I372" s="177" t="s">
        <v>38</v>
      </c>
      <c r="J372" s="177" t="s">
        <v>39</v>
      </c>
      <c r="K372" s="177" t="s">
        <v>40</v>
      </c>
      <c r="L372" s="177" t="s">
        <v>41</v>
      </c>
      <c r="M372" s="177" t="s">
        <v>46</v>
      </c>
      <c r="N372" s="177"/>
      <c r="O372" s="177"/>
      <c r="P372" s="177"/>
      <c r="Q372" s="177"/>
      <c r="R372" s="177"/>
      <c r="S372" s="177" t="s">
        <v>2</v>
      </c>
    </row>
    <row r="373" spans="1:19" ht="25.5" customHeight="1">
      <c r="A373" s="177"/>
      <c r="B373" s="177"/>
      <c r="C373" s="177"/>
      <c r="D373" s="177"/>
      <c r="E373" s="177"/>
      <c r="F373" s="177"/>
      <c r="G373" s="177"/>
      <c r="H373" s="177"/>
      <c r="I373" s="177"/>
      <c r="J373" s="177"/>
      <c r="K373" s="177"/>
      <c r="L373" s="177"/>
      <c r="M373" s="177">
        <v>2017</v>
      </c>
      <c r="N373" s="177"/>
      <c r="O373" s="178"/>
      <c r="P373" s="178"/>
      <c r="Q373" s="178"/>
      <c r="R373" s="178"/>
      <c r="S373" s="177"/>
    </row>
    <row r="374" spans="1:19" ht="82.5" customHeight="1">
      <c r="A374" s="177"/>
      <c r="B374" s="177"/>
      <c r="C374" s="177"/>
      <c r="D374" s="177"/>
      <c r="E374" s="177"/>
      <c r="F374" s="177"/>
      <c r="G374" s="177"/>
      <c r="H374" s="177"/>
      <c r="I374" s="177"/>
      <c r="J374" s="177"/>
      <c r="K374" s="177"/>
      <c r="L374" s="177"/>
      <c r="M374" s="178" t="s">
        <v>3</v>
      </c>
      <c r="N374" s="178" t="s">
        <v>4</v>
      </c>
      <c r="O374" s="178">
        <v>2018</v>
      </c>
      <c r="P374" s="178">
        <v>2019</v>
      </c>
      <c r="Q374" s="178">
        <v>2020</v>
      </c>
      <c r="R374" s="178">
        <v>2021</v>
      </c>
      <c r="S374" s="177"/>
    </row>
    <row r="375" spans="1:19">
      <c r="A375" s="178" t="s">
        <v>5</v>
      </c>
      <c r="B375" s="178" t="s">
        <v>6</v>
      </c>
      <c r="C375" s="178" t="s">
        <v>7</v>
      </c>
      <c r="D375" s="179">
        <v>4</v>
      </c>
      <c r="E375" s="179">
        <v>5</v>
      </c>
      <c r="F375" s="179">
        <v>6</v>
      </c>
      <c r="G375" s="179">
        <v>7</v>
      </c>
      <c r="H375" s="179" t="s">
        <v>8</v>
      </c>
      <c r="I375" s="179" t="s">
        <v>9</v>
      </c>
      <c r="J375" s="179" t="s">
        <v>10</v>
      </c>
      <c r="K375" s="179" t="s">
        <v>11</v>
      </c>
      <c r="L375" s="179" t="s">
        <v>12</v>
      </c>
      <c r="M375" s="179" t="s">
        <v>13</v>
      </c>
      <c r="N375" s="179" t="s">
        <v>14</v>
      </c>
      <c r="O375" s="179" t="s">
        <v>15</v>
      </c>
      <c r="P375" s="179" t="s">
        <v>16</v>
      </c>
      <c r="Q375" s="179" t="s">
        <v>17</v>
      </c>
      <c r="R375" s="179" t="s">
        <v>18</v>
      </c>
      <c r="S375" s="179" t="s">
        <v>19</v>
      </c>
    </row>
    <row r="376" spans="1:19" ht="32.25" customHeight="1">
      <c r="A376" s="241">
        <v>792</v>
      </c>
      <c r="B376" s="824"/>
      <c r="C376" s="825" t="s">
        <v>919</v>
      </c>
      <c r="D376" s="826"/>
      <c r="E376" s="826"/>
      <c r="F376" s="826"/>
      <c r="G376" s="826"/>
      <c r="H376" s="824"/>
      <c r="I376" s="824"/>
      <c r="J376" s="824"/>
      <c r="K376" s="824"/>
      <c r="L376" s="824"/>
      <c r="M376" s="827">
        <f t="shared" ref="M376:R376" si="47">M381+M396+M422+M433+M420+M415</f>
        <v>12221200</v>
      </c>
      <c r="N376" s="827">
        <f t="shared" si="47"/>
        <v>12174980.630000001</v>
      </c>
      <c r="O376" s="827">
        <f t="shared" si="47"/>
        <v>11983600</v>
      </c>
      <c r="P376" s="827">
        <f t="shared" si="47"/>
        <v>9139600</v>
      </c>
      <c r="Q376" s="827">
        <f t="shared" si="47"/>
        <v>8912600</v>
      </c>
      <c r="R376" s="827">
        <f t="shared" si="47"/>
        <v>8912600</v>
      </c>
      <c r="S376" s="828"/>
    </row>
    <row r="377" spans="1:19" ht="38.25" hidden="1" customHeight="1">
      <c r="A377" s="242"/>
      <c r="B377" s="60" t="s">
        <v>25</v>
      </c>
      <c r="C377" s="10" t="s">
        <v>26</v>
      </c>
      <c r="D377" s="70"/>
      <c r="E377" s="60"/>
      <c r="F377" s="60"/>
      <c r="G377" s="60"/>
      <c r="H377" s="3"/>
      <c r="I377" s="3"/>
      <c r="J377" s="3"/>
      <c r="K377" s="3"/>
      <c r="L377" s="3"/>
      <c r="M377" s="2"/>
      <c r="N377" s="2"/>
      <c r="O377" s="2"/>
      <c r="P377" s="2"/>
      <c r="Q377" s="2"/>
      <c r="R377" s="2"/>
      <c r="S377" s="243"/>
    </row>
    <row r="378" spans="1:19" ht="89.25" hidden="1" customHeight="1">
      <c r="A378" s="242"/>
      <c r="B378" s="3"/>
      <c r="C378" s="3"/>
      <c r="D378" s="70" t="s">
        <v>27</v>
      </c>
      <c r="E378" s="60" t="s">
        <v>20</v>
      </c>
      <c r="F378" s="60" t="s">
        <v>28</v>
      </c>
      <c r="G378" s="60"/>
      <c r="H378" s="3"/>
      <c r="I378" s="3"/>
      <c r="J378" s="3"/>
      <c r="K378" s="3"/>
      <c r="L378" s="3"/>
      <c r="M378" s="21"/>
      <c r="N378" s="21"/>
      <c r="O378" s="21"/>
      <c r="P378" s="21"/>
      <c r="Q378" s="21"/>
      <c r="R378" s="21"/>
      <c r="S378" s="3"/>
    </row>
    <row r="379" spans="1:19" ht="12.75" hidden="1" customHeight="1">
      <c r="A379" s="242"/>
      <c r="B379" s="3"/>
      <c r="C379" s="3"/>
      <c r="D379" s="70"/>
      <c r="E379" s="60"/>
      <c r="F379" s="60"/>
      <c r="G379" s="60"/>
      <c r="H379" s="3"/>
      <c r="I379" s="3"/>
      <c r="J379" s="3"/>
      <c r="K379" s="3"/>
      <c r="L379" s="3"/>
      <c r="M379" s="21"/>
      <c r="N379" s="21"/>
      <c r="O379" s="21"/>
      <c r="P379" s="21"/>
      <c r="Q379" s="21"/>
      <c r="R379" s="21"/>
      <c r="S379" s="3"/>
    </row>
    <row r="380" spans="1:19" ht="12.75" hidden="1" customHeight="1">
      <c r="A380" s="242"/>
      <c r="B380" s="8"/>
      <c r="C380" s="17"/>
      <c r="D380" s="10"/>
      <c r="E380" s="10"/>
      <c r="F380" s="10"/>
      <c r="G380" s="10"/>
      <c r="H380" s="3" t="s">
        <v>11</v>
      </c>
      <c r="I380" s="3" t="s">
        <v>21</v>
      </c>
      <c r="J380" s="3" t="s">
        <v>29</v>
      </c>
      <c r="K380" s="3" t="s">
        <v>30</v>
      </c>
      <c r="L380" s="3" t="s">
        <v>22</v>
      </c>
      <c r="M380" s="2"/>
      <c r="N380" s="2"/>
      <c r="O380" s="2"/>
      <c r="P380" s="2"/>
      <c r="Q380" s="2"/>
      <c r="R380" s="2"/>
      <c r="S380" s="37"/>
    </row>
    <row r="381" spans="1:19" ht="13.5" hidden="1" customHeight="1">
      <c r="A381" s="242"/>
      <c r="B381" s="244">
        <v>0</v>
      </c>
      <c r="C381" s="245"/>
      <c r="D381" s="245"/>
      <c r="E381" s="245"/>
      <c r="F381" s="245"/>
      <c r="G381" s="245"/>
      <c r="H381" s="245"/>
      <c r="I381" s="245"/>
      <c r="J381" s="245"/>
      <c r="K381" s="245"/>
      <c r="L381" s="245"/>
      <c r="M381" s="245"/>
      <c r="N381" s="245"/>
      <c r="O381" s="245"/>
      <c r="P381" s="245"/>
      <c r="Q381" s="245"/>
      <c r="R381" s="245"/>
      <c r="S381" s="246"/>
    </row>
    <row r="382" spans="1:19" ht="12" hidden="1" customHeight="1">
      <c r="A382" s="242"/>
      <c r="B382" s="244"/>
      <c r="C382" s="244"/>
      <c r="D382" s="244"/>
      <c r="E382" s="244"/>
      <c r="F382" s="244"/>
      <c r="G382" s="244"/>
      <c r="H382" s="244"/>
      <c r="I382" s="244"/>
      <c r="J382" s="244"/>
      <c r="K382" s="244"/>
      <c r="L382" s="244"/>
      <c r="M382" s="244"/>
      <c r="N382" s="244"/>
      <c r="O382" s="244"/>
      <c r="P382" s="244"/>
      <c r="Q382" s="244"/>
      <c r="R382" s="244"/>
      <c r="S382" s="247"/>
    </row>
    <row r="383" spans="1:19" ht="12.75" hidden="1" customHeight="1">
      <c r="A383" s="242"/>
      <c r="B383" s="244"/>
      <c r="C383" s="244"/>
      <c r="D383" s="244"/>
      <c r="E383" s="244"/>
      <c r="F383" s="244"/>
      <c r="G383" s="244"/>
      <c r="H383" s="244"/>
      <c r="I383" s="244"/>
      <c r="J383" s="244"/>
      <c r="K383" s="244"/>
      <c r="L383" s="244"/>
      <c r="M383" s="244"/>
      <c r="N383" s="244"/>
      <c r="O383" s="244"/>
      <c r="P383" s="244"/>
      <c r="Q383" s="244"/>
      <c r="R383" s="244"/>
      <c r="S383" s="247"/>
    </row>
    <row r="384" spans="1:19" ht="12.75" hidden="1" customHeight="1">
      <c r="A384" s="242"/>
      <c r="B384" s="244"/>
      <c r="C384" s="244"/>
      <c r="D384" s="244"/>
      <c r="E384" s="244"/>
      <c r="F384" s="244"/>
      <c r="G384" s="244"/>
      <c r="H384" s="244"/>
      <c r="I384" s="244"/>
      <c r="J384" s="244"/>
      <c r="K384" s="244"/>
      <c r="L384" s="244"/>
      <c r="M384" s="244"/>
      <c r="N384" s="244"/>
      <c r="O384" s="244"/>
      <c r="P384" s="244"/>
      <c r="Q384" s="244"/>
      <c r="R384" s="244"/>
      <c r="S384" s="247"/>
    </row>
    <row r="385" spans="1:19" ht="12.75" hidden="1" customHeight="1">
      <c r="A385" s="242"/>
      <c r="B385" s="244"/>
      <c r="C385" s="244"/>
      <c r="D385" s="244"/>
      <c r="E385" s="244"/>
      <c r="F385" s="244"/>
      <c r="G385" s="244"/>
      <c r="H385" s="244"/>
      <c r="I385" s="244"/>
      <c r="J385" s="244"/>
      <c r="K385" s="244"/>
      <c r="L385" s="244"/>
      <c r="M385" s="244"/>
      <c r="N385" s="244"/>
      <c r="O385" s="244"/>
      <c r="P385" s="244"/>
      <c r="Q385" s="244"/>
      <c r="R385" s="244"/>
      <c r="S385" s="247"/>
    </row>
    <row r="386" spans="1:19" ht="12.75" hidden="1" customHeight="1">
      <c r="A386" s="242"/>
      <c r="B386" s="244"/>
      <c r="C386" s="244"/>
      <c r="D386" s="244"/>
      <c r="E386" s="244"/>
      <c r="F386" s="244"/>
      <c r="G386" s="244"/>
      <c r="H386" s="244"/>
      <c r="I386" s="244"/>
      <c r="J386" s="244"/>
      <c r="K386" s="244"/>
      <c r="L386" s="244"/>
      <c r="M386" s="244"/>
      <c r="N386" s="244"/>
      <c r="O386" s="244"/>
      <c r="P386" s="244"/>
      <c r="Q386" s="244"/>
      <c r="R386" s="244"/>
      <c r="S386" s="247"/>
    </row>
    <row r="387" spans="1:19" ht="12.75" hidden="1" customHeight="1">
      <c r="A387" s="242"/>
      <c r="B387" s="244"/>
      <c r="C387" s="244"/>
      <c r="D387" s="244"/>
      <c r="E387" s="244"/>
      <c r="F387" s="244"/>
      <c r="G387" s="244"/>
      <c r="H387" s="244"/>
      <c r="I387" s="244"/>
      <c r="J387" s="244"/>
      <c r="K387" s="244"/>
      <c r="L387" s="244"/>
      <c r="M387" s="244"/>
      <c r="N387" s="244"/>
      <c r="O387" s="244"/>
      <c r="P387" s="244"/>
      <c r="Q387" s="244"/>
      <c r="R387" s="244"/>
      <c r="S387" s="247"/>
    </row>
    <row r="388" spans="1:19" ht="12.75" hidden="1" customHeight="1">
      <c r="A388" s="242"/>
      <c r="B388" s="244"/>
      <c r="C388" s="244"/>
      <c r="D388" s="244"/>
      <c r="E388" s="244"/>
      <c r="F388" s="244"/>
      <c r="G388" s="244"/>
      <c r="H388" s="244"/>
      <c r="I388" s="244"/>
      <c r="J388" s="244"/>
      <c r="K388" s="244"/>
      <c r="L388" s="244"/>
      <c r="M388" s="244"/>
      <c r="N388" s="244"/>
      <c r="O388" s="244"/>
      <c r="P388" s="244"/>
      <c r="Q388" s="244"/>
      <c r="R388" s="244"/>
      <c r="S388" s="247"/>
    </row>
    <row r="389" spans="1:19" ht="12.75" hidden="1" customHeight="1">
      <c r="A389" s="242"/>
      <c r="B389" s="244"/>
      <c r="C389" s="244"/>
      <c r="D389" s="244"/>
      <c r="E389" s="244"/>
      <c r="F389" s="244"/>
      <c r="G389" s="244"/>
      <c r="H389" s="244"/>
      <c r="I389" s="244"/>
      <c r="J389" s="244"/>
      <c r="K389" s="244"/>
      <c r="L389" s="244"/>
      <c r="M389" s="244"/>
      <c r="N389" s="244"/>
      <c r="O389" s="244"/>
      <c r="P389" s="244"/>
      <c r="Q389" s="244"/>
      <c r="R389" s="244"/>
      <c r="S389" s="247"/>
    </row>
    <row r="390" spans="1:19" ht="130.5" hidden="1" customHeight="1">
      <c r="A390" s="242"/>
      <c r="B390" s="244"/>
      <c r="C390" s="244"/>
      <c r="D390" s="244"/>
      <c r="E390" s="244"/>
      <c r="F390" s="244"/>
      <c r="G390" s="244"/>
      <c r="H390" s="244"/>
      <c r="I390" s="244"/>
      <c r="J390" s="244"/>
      <c r="K390" s="244"/>
      <c r="L390" s="244"/>
      <c r="M390" s="244"/>
      <c r="N390" s="244"/>
      <c r="O390" s="244"/>
      <c r="P390" s="244"/>
      <c r="Q390" s="244"/>
      <c r="R390" s="244"/>
      <c r="S390" s="247"/>
    </row>
    <row r="391" spans="1:19" ht="45.75" hidden="1" customHeight="1">
      <c r="A391" s="242"/>
      <c r="B391" s="244"/>
      <c r="C391" s="244"/>
      <c r="D391" s="244"/>
      <c r="E391" s="244"/>
      <c r="F391" s="244"/>
      <c r="G391" s="244"/>
      <c r="H391" s="244"/>
      <c r="I391" s="244"/>
      <c r="J391" s="244"/>
      <c r="K391" s="244"/>
      <c r="L391" s="244"/>
      <c r="M391" s="244"/>
      <c r="N391" s="244"/>
      <c r="O391" s="244"/>
      <c r="P391" s="244"/>
      <c r="Q391" s="244"/>
      <c r="R391" s="244"/>
      <c r="S391" s="247"/>
    </row>
    <row r="392" spans="1:19" ht="12.75" hidden="1" customHeight="1">
      <c r="A392" s="242"/>
      <c r="B392" s="244"/>
      <c r="C392" s="244"/>
      <c r="D392" s="244"/>
      <c r="E392" s="244"/>
      <c r="F392" s="244"/>
      <c r="G392" s="244"/>
      <c r="H392" s="244"/>
      <c r="I392" s="244"/>
      <c r="J392" s="244"/>
      <c r="K392" s="244"/>
      <c r="L392" s="244"/>
      <c r="M392" s="244"/>
      <c r="N392" s="244"/>
      <c r="O392" s="244"/>
      <c r="P392" s="244"/>
      <c r="Q392" s="244"/>
      <c r="R392" s="244"/>
      <c r="S392" s="247"/>
    </row>
    <row r="393" spans="1:19" ht="12.75" hidden="1" customHeight="1">
      <c r="A393" s="242"/>
      <c r="B393" s="244"/>
      <c r="C393" s="244"/>
      <c r="D393" s="244"/>
      <c r="E393" s="244"/>
      <c r="F393" s="244"/>
      <c r="G393" s="244"/>
      <c r="H393" s="244"/>
      <c r="I393" s="244"/>
      <c r="J393" s="244"/>
      <c r="K393" s="244"/>
      <c r="L393" s="244"/>
      <c r="M393" s="244"/>
      <c r="N393" s="244"/>
      <c r="O393" s="244"/>
      <c r="P393" s="244"/>
      <c r="Q393" s="244"/>
      <c r="R393" s="244"/>
      <c r="S393" s="247"/>
    </row>
    <row r="394" spans="1:19" ht="9.75" hidden="1" customHeight="1">
      <c r="A394" s="242"/>
      <c r="B394" s="244"/>
      <c r="C394" s="244"/>
      <c r="D394" s="244"/>
      <c r="E394" s="244"/>
      <c r="F394" s="244"/>
      <c r="G394" s="244"/>
      <c r="H394" s="244"/>
      <c r="I394" s="244"/>
      <c r="J394" s="244"/>
      <c r="K394" s="244"/>
      <c r="L394" s="244"/>
      <c r="M394" s="244"/>
      <c r="N394" s="244"/>
      <c r="O394" s="244"/>
      <c r="P394" s="244"/>
      <c r="Q394" s="244"/>
      <c r="R394" s="244"/>
      <c r="S394" s="247"/>
    </row>
    <row r="395" spans="1:19" ht="22.5" hidden="1" customHeight="1">
      <c r="A395" s="242"/>
      <c r="B395" s="244"/>
      <c r="C395" s="248"/>
      <c r="D395" s="248"/>
      <c r="E395" s="248"/>
      <c r="F395" s="248"/>
      <c r="G395" s="248"/>
      <c r="H395" s="248"/>
      <c r="I395" s="248"/>
      <c r="J395" s="248"/>
      <c r="K395" s="248"/>
      <c r="L395" s="248"/>
      <c r="M395" s="248"/>
      <c r="N395" s="248"/>
      <c r="O395" s="248"/>
      <c r="P395" s="248"/>
      <c r="Q395" s="248"/>
      <c r="R395" s="248"/>
      <c r="S395" s="249"/>
    </row>
    <row r="396" spans="1:19" ht="19.5" customHeight="1">
      <c r="A396" s="242"/>
      <c r="B396" s="250" t="s">
        <v>80</v>
      </c>
      <c r="C396" s="251" t="s">
        <v>62</v>
      </c>
      <c r="D396" s="252" t="s">
        <v>55</v>
      </c>
      <c r="E396" s="66" t="s">
        <v>20</v>
      </c>
      <c r="F396" s="67" t="s">
        <v>52</v>
      </c>
      <c r="G396" s="66" t="s">
        <v>42</v>
      </c>
      <c r="H396" s="3" t="s">
        <v>23</v>
      </c>
      <c r="I396" s="3" t="s">
        <v>24</v>
      </c>
      <c r="J396" s="3" t="s">
        <v>61</v>
      </c>
      <c r="K396" s="3" t="s">
        <v>32</v>
      </c>
      <c r="L396" s="3" t="s">
        <v>32</v>
      </c>
      <c r="M396" s="50">
        <f>M397+M398+M399+M414</f>
        <v>4090100</v>
      </c>
      <c r="N396" s="50">
        <f>N397+N398+N399+N414</f>
        <v>4077377.0700000003</v>
      </c>
      <c r="O396" s="50">
        <f>O397+O398+O399+O414</f>
        <v>3890600</v>
      </c>
      <c r="P396" s="50">
        <f t="shared" ref="P396:R396" si="48">P397+P398+P399</f>
        <v>3890600</v>
      </c>
      <c r="Q396" s="50">
        <f t="shared" si="48"/>
        <v>3890600</v>
      </c>
      <c r="R396" s="50">
        <f t="shared" si="48"/>
        <v>3890600</v>
      </c>
      <c r="S396" s="253" t="s">
        <v>5</v>
      </c>
    </row>
    <row r="397" spans="1:19" ht="15" customHeight="1">
      <c r="A397" s="242"/>
      <c r="B397" s="250"/>
      <c r="C397" s="251"/>
      <c r="D397" s="252"/>
      <c r="E397" s="74"/>
      <c r="F397" s="74"/>
      <c r="G397" s="74"/>
      <c r="H397" s="3" t="s">
        <v>23</v>
      </c>
      <c r="I397" s="3" t="s">
        <v>24</v>
      </c>
      <c r="J397" s="3" t="s">
        <v>61</v>
      </c>
      <c r="K397" s="3" t="s">
        <v>47</v>
      </c>
      <c r="L397" s="3" t="s">
        <v>48</v>
      </c>
      <c r="M397" s="2">
        <v>3187700</v>
      </c>
      <c r="N397" s="2">
        <v>3175980.91</v>
      </c>
      <c r="O397" s="2">
        <v>2987700</v>
      </c>
      <c r="P397" s="2">
        <v>2988300</v>
      </c>
      <c r="Q397" s="2">
        <v>2988300</v>
      </c>
      <c r="R397" s="2">
        <v>2988300</v>
      </c>
      <c r="S397" s="253"/>
    </row>
    <row r="398" spans="1:19" ht="13.5" customHeight="1">
      <c r="A398" s="242"/>
      <c r="B398" s="250"/>
      <c r="C398" s="251"/>
      <c r="D398" s="252"/>
      <c r="E398" s="74"/>
      <c r="F398" s="74"/>
      <c r="G398" s="74"/>
      <c r="H398" s="3" t="s">
        <v>23</v>
      </c>
      <c r="I398" s="3" t="s">
        <v>24</v>
      </c>
      <c r="J398" s="3" t="s">
        <v>61</v>
      </c>
      <c r="K398" s="3" t="s">
        <v>67</v>
      </c>
      <c r="L398" s="3" t="s">
        <v>49</v>
      </c>
      <c r="M398" s="2">
        <v>900540</v>
      </c>
      <c r="N398" s="2">
        <v>900287.99</v>
      </c>
      <c r="O398" s="2">
        <v>902300</v>
      </c>
      <c r="P398" s="2">
        <v>902300</v>
      </c>
      <c r="Q398" s="2">
        <v>902300</v>
      </c>
      <c r="R398" s="2">
        <v>902300</v>
      </c>
      <c r="S398" s="253"/>
    </row>
    <row r="399" spans="1:19" ht="15" customHeight="1">
      <c r="A399" s="242"/>
      <c r="B399" s="250"/>
      <c r="C399" s="251"/>
      <c r="D399" s="252"/>
      <c r="E399" s="74"/>
      <c r="F399" s="74"/>
      <c r="G399" s="74"/>
      <c r="H399" s="254" t="s">
        <v>23</v>
      </c>
      <c r="I399" s="254" t="s">
        <v>24</v>
      </c>
      <c r="J399" s="254" t="s">
        <v>61</v>
      </c>
      <c r="K399" s="254" t="s">
        <v>50</v>
      </c>
      <c r="L399" s="254" t="s">
        <v>51</v>
      </c>
      <c r="M399" s="255">
        <v>560</v>
      </c>
      <c r="N399" s="255">
        <v>545.15</v>
      </c>
      <c r="O399" s="255">
        <v>600</v>
      </c>
      <c r="P399" s="255"/>
      <c r="Q399" s="255"/>
      <c r="R399" s="255"/>
      <c r="S399" s="256"/>
    </row>
    <row r="400" spans="1:19" ht="303.75" hidden="1" customHeight="1">
      <c r="A400" s="242"/>
      <c r="B400" s="250"/>
      <c r="C400" s="251"/>
      <c r="D400" s="252"/>
      <c r="E400" s="74"/>
      <c r="F400" s="74"/>
      <c r="G400" s="74"/>
      <c r="H400" s="257"/>
      <c r="I400" s="257"/>
      <c r="J400" s="257"/>
      <c r="K400" s="257"/>
      <c r="L400" s="257"/>
      <c r="M400" s="258"/>
      <c r="N400" s="258"/>
      <c r="O400" s="258"/>
      <c r="P400" s="258"/>
      <c r="Q400" s="258"/>
      <c r="R400" s="258"/>
      <c r="S400" s="256"/>
    </row>
    <row r="401" spans="1:19" ht="17.25" customHeight="1">
      <c r="A401" s="242"/>
      <c r="B401" s="250"/>
      <c r="C401" s="251"/>
      <c r="D401" s="252"/>
      <c r="E401" s="74"/>
      <c r="F401" s="74"/>
      <c r="G401" s="74"/>
      <c r="H401" s="257"/>
      <c r="I401" s="257"/>
      <c r="J401" s="257"/>
      <c r="K401" s="257"/>
      <c r="L401" s="257"/>
      <c r="M401" s="258"/>
      <c r="N401" s="258"/>
      <c r="O401" s="258"/>
      <c r="P401" s="258"/>
      <c r="Q401" s="258"/>
      <c r="R401" s="258"/>
      <c r="S401" s="256"/>
    </row>
    <row r="402" spans="1:19" ht="12.75" hidden="1" customHeight="1">
      <c r="A402" s="242"/>
      <c r="B402" s="250"/>
      <c r="C402" s="251"/>
      <c r="D402" s="252"/>
      <c r="E402" s="74"/>
      <c r="F402" s="74"/>
      <c r="G402" s="74"/>
      <c r="H402" s="257"/>
      <c r="I402" s="257"/>
      <c r="J402" s="257"/>
      <c r="K402" s="257"/>
      <c r="L402" s="257"/>
      <c r="M402" s="258"/>
      <c r="N402" s="258"/>
      <c r="O402" s="258"/>
      <c r="P402" s="258"/>
      <c r="Q402" s="258"/>
      <c r="R402" s="258"/>
      <c r="S402" s="256"/>
    </row>
    <row r="403" spans="1:19" ht="12.75" hidden="1" customHeight="1">
      <c r="A403" s="242"/>
      <c r="B403" s="250"/>
      <c r="C403" s="251"/>
      <c r="D403" s="252"/>
      <c r="E403" s="74"/>
      <c r="F403" s="74"/>
      <c r="G403" s="74"/>
      <c r="H403" s="257"/>
      <c r="I403" s="257"/>
      <c r="J403" s="257"/>
      <c r="K403" s="257"/>
      <c r="L403" s="257"/>
      <c r="M403" s="258"/>
      <c r="N403" s="258"/>
      <c r="O403" s="258"/>
      <c r="P403" s="258"/>
      <c r="Q403" s="258"/>
      <c r="R403" s="258"/>
      <c r="S403" s="256"/>
    </row>
    <row r="404" spans="1:19" ht="12.75" hidden="1" customHeight="1">
      <c r="A404" s="242"/>
      <c r="B404" s="250"/>
      <c r="C404" s="251"/>
      <c r="D404" s="252"/>
      <c r="E404" s="74"/>
      <c r="F404" s="74"/>
      <c r="G404" s="74"/>
      <c r="H404" s="257"/>
      <c r="I404" s="257"/>
      <c r="J404" s="257"/>
      <c r="K404" s="257"/>
      <c r="L404" s="257"/>
      <c r="M404" s="258"/>
      <c r="N404" s="258"/>
      <c r="O404" s="258"/>
      <c r="P404" s="258"/>
      <c r="Q404" s="258"/>
      <c r="R404" s="258"/>
      <c r="S404" s="256"/>
    </row>
    <row r="405" spans="1:19" ht="12.75" hidden="1" customHeight="1">
      <c r="A405" s="242"/>
      <c r="B405" s="250"/>
      <c r="C405" s="251"/>
      <c r="D405" s="252"/>
      <c r="E405" s="74"/>
      <c r="F405" s="74"/>
      <c r="G405" s="74"/>
      <c r="H405" s="257"/>
      <c r="I405" s="257"/>
      <c r="J405" s="257"/>
      <c r="K405" s="257"/>
      <c r="L405" s="257"/>
      <c r="M405" s="258"/>
      <c r="N405" s="258"/>
      <c r="O405" s="258"/>
      <c r="P405" s="258"/>
      <c r="Q405" s="258"/>
      <c r="R405" s="258"/>
      <c r="S405" s="256"/>
    </row>
    <row r="406" spans="1:19" ht="12.75" hidden="1" customHeight="1">
      <c r="A406" s="242"/>
      <c r="B406" s="250"/>
      <c r="C406" s="251"/>
      <c r="D406" s="252"/>
      <c r="E406" s="74"/>
      <c r="F406" s="74"/>
      <c r="G406" s="74"/>
      <c r="H406" s="257"/>
      <c r="I406" s="257"/>
      <c r="J406" s="257"/>
      <c r="K406" s="257"/>
      <c r="L406" s="257"/>
      <c r="M406" s="258"/>
      <c r="N406" s="258"/>
      <c r="O406" s="258"/>
      <c r="P406" s="258"/>
      <c r="Q406" s="258"/>
      <c r="R406" s="258"/>
      <c r="S406" s="256"/>
    </row>
    <row r="407" spans="1:19">
      <c r="A407" s="242"/>
      <c r="B407" s="250"/>
      <c r="C407" s="251"/>
      <c r="D407" s="252"/>
      <c r="E407" s="74"/>
      <c r="F407" s="74"/>
      <c r="G407" s="74"/>
      <c r="H407" s="257"/>
      <c r="I407" s="257"/>
      <c r="J407" s="257"/>
      <c r="K407" s="257"/>
      <c r="L407" s="257"/>
      <c r="M407" s="258"/>
      <c r="N407" s="258"/>
      <c r="O407" s="258"/>
      <c r="P407" s="258"/>
      <c r="Q407" s="258"/>
      <c r="R407" s="258"/>
      <c r="S407" s="256"/>
    </row>
    <row r="408" spans="1:19">
      <c r="A408" s="242"/>
      <c r="B408" s="250"/>
      <c r="C408" s="251"/>
      <c r="D408" s="252"/>
      <c r="E408" s="74"/>
      <c r="F408" s="74"/>
      <c r="G408" s="74"/>
      <c r="H408" s="257"/>
      <c r="I408" s="257"/>
      <c r="J408" s="257"/>
      <c r="K408" s="257"/>
      <c r="L408" s="257"/>
      <c r="M408" s="258"/>
      <c r="N408" s="258"/>
      <c r="O408" s="258"/>
      <c r="P408" s="258"/>
      <c r="Q408" s="258"/>
      <c r="R408" s="258"/>
      <c r="S408" s="256"/>
    </row>
    <row r="409" spans="1:19">
      <c r="A409" s="242"/>
      <c r="B409" s="250"/>
      <c r="C409" s="251"/>
      <c r="D409" s="252"/>
      <c r="E409" s="74"/>
      <c r="F409" s="74"/>
      <c r="G409" s="74"/>
      <c r="H409" s="257"/>
      <c r="I409" s="257"/>
      <c r="J409" s="257"/>
      <c r="K409" s="257"/>
      <c r="L409" s="257"/>
      <c r="M409" s="258"/>
      <c r="N409" s="258"/>
      <c r="O409" s="258"/>
      <c r="P409" s="258"/>
      <c r="Q409" s="258"/>
      <c r="R409" s="258"/>
      <c r="S409" s="256"/>
    </row>
    <row r="410" spans="1:19">
      <c r="A410" s="242"/>
      <c r="B410" s="250"/>
      <c r="C410" s="251"/>
      <c r="D410" s="252"/>
      <c r="E410" s="74"/>
      <c r="F410" s="74"/>
      <c r="G410" s="74"/>
      <c r="H410" s="257"/>
      <c r="I410" s="257"/>
      <c r="J410" s="257"/>
      <c r="K410" s="257"/>
      <c r="L410" s="257"/>
      <c r="M410" s="258"/>
      <c r="N410" s="258"/>
      <c r="O410" s="258"/>
      <c r="P410" s="258"/>
      <c r="Q410" s="258"/>
      <c r="R410" s="258"/>
      <c r="S410" s="256"/>
    </row>
    <row r="411" spans="1:19">
      <c r="A411" s="242"/>
      <c r="B411" s="250"/>
      <c r="C411" s="251"/>
      <c r="D411" s="252"/>
      <c r="E411" s="74"/>
      <c r="F411" s="74"/>
      <c r="G411" s="74"/>
      <c r="H411" s="257"/>
      <c r="I411" s="257"/>
      <c r="J411" s="257"/>
      <c r="K411" s="257"/>
      <c r="L411" s="257"/>
      <c r="M411" s="258"/>
      <c r="N411" s="258"/>
      <c r="O411" s="258"/>
      <c r="P411" s="258"/>
      <c r="Q411" s="258"/>
      <c r="R411" s="258"/>
      <c r="S411" s="256"/>
    </row>
    <row r="412" spans="1:19" ht="5.25" customHeight="1">
      <c r="A412" s="242"/>
      <c r="B412" s="250"/>
      <c r="C412" s="251"/>
      <c r="D412" s="252"/>
      <c r="E412" s="74"/>
      <c r="F412" s="74"/>
      <c r="G412" s="74"/>
      <c r="H412" s="257"/>
      <c r="I412" s="257"/>
      <c r="J412" s="257"/>
      <c r="K412" s="257"/>
      <c r="L412" s="257"/>
      <c r="M412" s="258"/>
      <c r="N412" s="258"/>
      <c r="O412" s="258"/>
      <c r="P412" s="258"/>
      <c r="Q412" s="258"/>
      <c r="R412" s="258"/>
      <c r="S412" s="256"/>
    </row>
    <row r="413" spans="1:19" ht="25.5" hidden="1" customHeight="1">
      <c r="A413" s="242"/>
      <c r="B413" s="259"/>
      <c r="C413" s="251"/>
      <c r="D413" s="252"/>
      <c r="E413" s="74"/>
      <c r="F413" s="74"/>
      <c r="G413" s="74"/>
      <c r="H413" s="260"/>
      <c r="I413" s="260"/>
      <c r="J413" s="260"/>
      <c r="K413" s="260"/>
      <c r="L413" s="260"/>
      <c r="M413" s="261"/>
      <c r="N413" s="261"/>
      <c r="O413" s="261"/>
      <c r="P413" s="261"/>
      <c r="Q413" s="261"/>
      <c r="R413" s="261"/>
      <c r="S413" s="256"/>
    </row>
    <row r="414" spans="1:19" ht="108" customHeight="1">
      <c r="A414" s="242"/>
      <c r="B414" s="60" t="s">
        <v>65</v>
      </c>
      <c r="C414" s="34" t="s">
        <v>78</v>
      </c>
      <c r="D414" s="99" t="s">
        <v>79</v>
      </c>
      <c r="E414" s="60" t="s">
        <v>20</v>
      </c>
      <c r="F414" s="61">
        <v>41362</v>
      </c>
      <c r="G414" s="60" t="s">
        <v>42</v>
      </c>
      <c r="H414" s="22" t="s">
        <v>23</v>
      </c>
      <c r="I414" s="22" t="s">
        <v>24</v>
      </c>
      <c r="J414" s="8" t="s">
        <v>61</v>
      </c>
      <c r="K414" s="22" t="s">
        <v>70</v>
      </c>
      <c r="L414" s="22" t="s">
        <v>53</v>
      </c>
      <c r="M414" s="262">
        <v>1300</v>
      </c>
      <c r="N414" s="262">
        <v>563.02</v>
      </c>
      <c r="O414" s="262"/>
      <c r="P414" s="262"/>
      <c r="Q414" s="262"/>
      <c r="R414" s="262"/>
      <c r="S414" s="6" t="s">
        <v>5</v>
      </c>
    </row>
    <row r="415" spans="1:19" ht="43.5" customHeight="1">
      <c r="A415" s="242"/>
      <c r="B415" s="263" t="s">
        <v>66</v>
      </c>
      <c r="C415" s="264" t="s">
        <v>75</v>
      </c>
      <c r="D415" s="265" t="s">
        <v>74</v>
      </c>
      <c r="E415" s="266" t="s">
        <v>20</v>
      </c>
      <c r="F415" s="266">
        <v>42732</v>
      </c>
      <c r="G415" s="263" t="s">
        <v>42</v>
      </c>
      <c r="H415" s="22" t="s">
        <v>23</v>
      </c>
      <c r="I415" s="22" t="s">
        <v>24</v>
      </c>
      <c r="J415" s="3" t="s">
        <v>72</v>
      </c>
      <c r="K415" s="22" t="s">
        <v>32</v>
      </c>
      <c r="L415" s="22" t="s">
        <v>32</v>
      </c>
      <c r="M415" s="262">
        <f>M416+M417+M418+M419</f>
        <v>2686100</v>
      </c>
      <c r="N415" s="262">
        <f>N416+N417+N418+N419</f>
        <v>2652603.56</v>
      </c>
      <c r="O415" s="262">
        <f t="shared" ref="O415:R415" si="49">O416+O417+O418+O419</f>
        <v>3008000</v>
      </c>
      <c r="P415" s="262">
        <f t="shared" si="49"/>
        <v>3008000</v>
      </c>
      <c r="Q415" s="262">
        <f t="shared" si="49"/>
        <v>3008000</v>
      </c>
      <c r="R415" s="262">
        <f t="shared" si="49"/>
        <v>3008000</v>
      </c>
      <c r="S415" s="6" t="s">
        <v>5</v>
      </c>
    </row>
    <row r="416" spans="1:19" ht="43.5" customHeight="1">
      <c r="A416" s="242"/>
      <c r="B416" s="250"/>
      <c r="C416" s="267"/>
      <c r="D416" s="111"/>
      <c r="E416" s="250"/>
      <c r="F416" s="250"/>
      <c r="G416" s="250"/>
      <c r="H416" s="22" t="s">
        <v>23</v>
      </c>
      <c r="I416" s="22" t="s">
        <v>24</v>
      </c>
      <c r="J416" s="3" t="s">
        <v>72</v>
      </c>
      <c r="K416" s="22" t="s">
        <v>68</v>
      </c>
      <c r="L416" s="22" t="s">
        <v>48</v>
      </c>
      <c r="M416" s="262">
        <v>2049300</v>
      </c>
      <c r="N416" s="262">
        <v>2039482.95</v>
      </c>
      <c r="O416" s="262">
        <v>2310000</v>
      </c>
      <c r="P416" s="262">
        <v>2310300</v>
      </c>
      <c r="Q416" s="262">
        <v>2310300</v>
      </c>
      <c r="R416" s="262">
        <v>2310300</v>
      </c>
      <c r="S416" s="6"/>
    </row>
    <row r="417" spans="1:19" ht="43.5" customHeight="1">
      <c r="A417" s="242"/>
      <c r="B417" s="250"/>
      <c r="C417" s="267"/>
      <c r="D417" s="111"/>
      <c r="E417" s="250"/>
      <c r="F417" s="250"/>
      <c r="G417" s="250"/>
      <c r="H417" s="22" t="s">
        <v>23</v>
      </c>
      <c r="I417" s="22" t="s">
        <v>24</v>
      </c>
      <c r="J417" s="3" t="s">
        <v>72</v>
      </c>
      <c r="K417" s="22" t="s">
        <v>69</v>
      </c>
      <c r="L417" s="22" t="s">
        <v>51</v>
      </c>
      <c r="M417" s="262">
        <v>1350</v>
      </c>
      <c r="N417" s="262">
        <v>1346.77</v>
      </c>
      <c r="O417" s="262">
        <v>300</v>
      </c>
      <c r="P417" s="262"/>
      <c r="Q417" s="262"/>
      <c r="R417" s="262"/>
      <c r="S417" s="6"/>
    </row>
    <row r="418" spans="1:19" ht="43.5" customHeight="1">
      <c r="A418" s="242"/>
      <c r="B418" s="259"/>
      <c r="C418" s="268"/>
      <c r="D418" s="112"/>
      <c r="E418" s="259"/>
      <c r="F418" s="259"/>
      <c r="G418" s="259"/>
      <c r="H418" s="22" t="s">
        <v>23</v>
      </c>
      <c r="I418" s="22" t="s">
        <v>24</v>
      </c>
      <c r="J418" s="3" t="s">
        <v>72</v>
      </c>
      <c r="K418" s="22" t="s">
        <v>71</v>
      </c>
      <c r="L418" s="22" t="s">
        <v>49</v>
      </c>
      <c r="M418" s="262">
        <v>628450</v>
      </c>
      <c r="N418" s="262">
        <v>606520.67000000004</v>
      </c>
      <c r="O418" s="262">
        <v>697700</v>
      </c>
      <c r="P418" s="262">
        <v>697700</v>
      </c>
      <c r="Q418" s="262">
        <v>697700</v>
      </c>
      <c r="R418" s="262">
        <v>697700</v>
      </c>
      <c r="S418" s="6"/>
    </row>
    <row r="419" spans="1:19" ht="17.25" customHeight="1">
      <c r="A419" s="242"/>
      <c r="B419" s="66" t="s">
        <v>73</v>
      </c>
      <c r="C419" s="33" t="s">
        <v>76</v>
      </c>
      <c r="D419" s="269" t="s">
        <v>84</v>
      </c>
      <c r="E419" s="66" t="s">
        <v>20</v>
      </c>
      <c r="F419" s="67">
        <v>42703</v>
      </c>
      <c r="G419" s="66" t="s">
        <v>42</v>
      </c>
      <c r="H419" s="22" t="s">
        <v>23</v>
      </c>
      <c r="I419" s="22" t="s">
        <v>24</v>
      </c>
      <c r="J419" s="3" t="s">
        <v>72</v>
      </c>
      <c r="K419" s="22" t="s">
        <v>70</v>
      </c>
      <c r="L419" s="22" t="s">
        <v>53</v>
      </c>
      <c r="M419" s="262">
        <v>7000</v>
      </c>
      <c r="N419" s="262">
        <v>5253.17</v>
      </c>
      <c r="O419" s="262"/>
      <c r="P419" s="262"/>
      <c r="Q419" s="262"/>
      <c r="R419" s="262"/>
      <c r="S419" s="6"/>
    </row>
    <row r="420" spans="1:19" ht="17.25" hidden="1" customHeight="1">
      <c r="A420" s="242"/>
      <c r="B420" s="263"/>
      <c r="C420" s="264"/>
      <c r="D420" s="265"/>
      <c r="E420" s="263"/>
      <c r="F420" s="263"/>
      <c r="G420" s="263"/>
      <c r="H420" s="270"/>
      <c r="I420" s="271"/>
      <c r="J420" s="254"/>
      <c r="K420" s="254"/>
      <c r="L420" s="254"/>
      <c r="M420" s="255"/>
      <c r="N420" s="255"/>
      <c r="O420" s="272"/>
      <c r="P420" s="255"/>
      <c r="Q420" s="255"/>
      <c r="R420" s="255"/>
      <c r="S420" s="273"/>
    </row>
    <row r="421" spans="1:19" ht="17.25" hidden="1" customHeight="1">
      <c r="A421" s="242"/>
      <c r="B421" s="259"/>
      <c r="C421" s="268"/>
      <c r="D421" s="112"/>
      <c r="E421" s="259"/>
      <c r="F421" s="259"/>
      <c r="G421" s="259"/>
      <c r="H421" s="274"/>
      <c r="I421" s="275"/>
      <c r="J421" s="257"/>
      <c r="K421" s="260"/>
      <c r="L421" s="260"/>
      <c r="M421" s="261"/>
      <c r="N421" s="261"/>
      <c r="O421" s="276"/>
      <c r="P421" s="261"/>
      <c r="Q421" s="261"/>
      <c r="R421" s="261"/>
      <c r="S421" s="277"/>
    </row>
    <row r="422" spans="1:19" ht="17.25" customHeight="1">
      <c r="A422" s="242"/>
      <c r="B422" s="278" t="s">
        <v>81</v>
      </c>
      <c r="C422" s="279" t="s">
        <v>63</v>
      </c>
      <c r="D422" s="252" t="s">
        <v>85</v>
      </c>
      <c r="E422" s="278" t="s">
        <v>20</v>
      </c>
      <c r="F422" s="280">
        <v>42005</v>
      </c>
      <c r="G422" s="278" t="s">
        <v>43</v>
      </c>
      <c r="H422" s="3" t="s">
        <v>14</v>
      </c>
      <c r="I422" s="3" t="s">
        <v>23</v>
      </c>
      <c r="J422" s="281" t="s">
        <v>82</v>
      </c>
      <c r="K422" s="3" t="s">
        <v>32</v>
      </c>
      <c r="L422" s="3" t="s">
        <v>32</v>
      </c>
      <c r="M422" s="50">
        <f t="shared" ref="M422:R422" si="50">M423</f>
        <v>5008000</v>
      </c>
      <c r="N422" s="50">
        <f t="shared" si="50"/>
        <v>5008000</v>
      </c>
      <c r="O422" s="50">
        <f t="shared" si="50"/>
        <v>4648000</v>
      </c>
      <c r="P422" s="50">
        <f t="shared" si="50"/>
        <v>1804000</v>
      </c>
      <c r="Q422" s="50">
        <f t="shared" si="50"/>
        <v>1577000</v>
      </c>
      <c r="R422" s="50">
        <f t="shared" si="50"/>
        <v>1577000</v>
      </c>
      <c r="S422" s="253" t="s">
        <v>54</v>
      </c>
    </row>
    <row r="423" spans="1:19" ht="26.25" customHeight="1">
      <c r="A423" s="242"/>
      <c r="B423" s="278"/>
      <c r="C423" s="279"/>
      <c r="D423" s="252"/>
      <c r="E423" s="278"/>
      <c r="F423" s="280"/>
      <c r="G423" s="278"/>
      <c r="H423" s="254" t="s">
        <v>14</v>
      </c>
      <c r="I423" s="254" t="s">
        <v>23</v>
      </c>
      <c r="J423" s="89" t="s">
        <v>82</v>
      </c>
      <c r="K423" s="254" t="s">
        <v>33</v>
      </c>
      <c r="L423" s="254" t="s">
        <v>22</v>
      </c>
      <c r="M423" s="255">
        <v>5008000</v>
      </c>
      <c r="N423" s="255">
        <v>5008000</v>
      </c>
      <c r="O423" s="255">
        <v>4648000</v>
      </c>
      <c r="P423" s="255">
        <v>1804000</v>
      </c>
      <c r="Q423" s="255">
        <v>1577000</v>
      </c>
      <c r="R423" s="255">
        <v>1577000</v>
      </c>
      <c r="S423" s="282" t="s">
        <v>54</v>
      </c>
    </row>
    <row r="424" spans="1:19" ht="118.5" customHeight="1">
      <c r="A424" s="242"/>
      <c r="B424" s="278"/>
      <c r="C424" s="279"/>
      <c r="D424" s="252"/>
      <c r="E424" s="278"/>
      <c r="F424" s="280"/>
      <c r="G424" s="278"/>
      <c r="H424" s="260"/>
      <c r="I424" s="260"/>
      <c r="J424" s="89"/>
      <c r="K424" s="260"/>
      <c r="L424" s="260"/>
      <c r="M424" s="261"/>
      <c r="N424" s="261"/>
      <c r="O424" s="261"/>
      <c r="P424" s="261"/>
      <c r="Q424" s="261"/>
      <c r="R424" s="261"/>
      <c r="S424" s="283"/>
    </row>
    <row r="425" spans="1:19" ht="12.75" hidden="1" customHeight="1">
      <c r="A425" s="242"/>
      <c r="B425" s="284"/>
      <c r="C425" s="285"/>
      <c r="D425" s="286"/>
      <c r="E425" s="60"/>
      <c r="F425" s="60"/>
      <c r="G425" s="60"/>
      <c r="H425" s="3"/>
      <c r="I425" s="3"/>
      <c r="J425" s="89"/>
      <c r="K425" s="3"/>
      <c r="L425" s="3"/>
      <c r="M425" s="21"/>
      <c r="N425" s="21"/>
      <c r="O425" s="21"/>
      <c r="P425" s="21"/>
      <c r="Q425" s="21"/>
      <c r="R425" s="21"/>
      <c r="S425" s="3"/>
    </row>
    <row r="426" spans="1:19" ht="12.75" hidden="1" customHeight="1">
      <c r="A426" s="242"/>
      <c r="B426" s="284"/>
      <c r="C426" s="285"/>
      <c r="D426" s="36"/>
      <c r="E426" s="10"/>
      <c r="F426" s="10"/>
      <c r="G426" s="10"/>
      <c r="H426" s="3"/>
      <c r="I426" s="3"/>
      <c r="J426" s="89"/>
      <c r="K426" s="3"/>
      <c r="L426" s="3"/>
      <c r="M426" s="2"/>
      <c r="N426" s="2"/>
      <c r="O426" s="2"/>
      <c r="P426" s="2"/>
      <c r="Q426" s="2"/>
      <c r="R426" s="2"/>
      <c r="S426" s="6"/>
    </row>
    <row r="427" spans="1:19" ht="15.75" hidden="1" customHeight="1">
      <c r="A427" s="242"/>
      <c r="B427" s="284"/>
      <c r="C427" s="285"/>
      <c r="D427" s="286"/>
      <c r="E427" s="60"/>
      <c r="F427" s="61"/>
      <c r="G427" s="60"/>
      <c r="H427" s="3"/>
      <c r="I427" s="3"/>
      <c r="J427" s="89"/>
      <c r="K427" s="3"/>
      <c r="L427" s="3"/>
      <c r="M427" s="2"/>
      <c r="N427" s="2"/>
      <c r="O427" s="2"/>
      <c r="P427" s="2"/>
      <c r="Q427" s="2"/>
      <c r="R427" s="2"/>
      <c r="S427" s="253"/>
    </row>
    <row r="428" spans="1:19" ht="12.75" hidden="1" customHeight="1">
      <c r="A428" s="242"/>
      <c r="B428" s="284"/>
      <c r="C428" s="285"/>
      <c r="D428" s="286"/>
      <c r="E428" s="60"/>
      <c r="F428" s="60"/>
      <c r="G428" s="60"/>
      <c r="H428" s="3"/>
      <c r="I428" s="3"/>
      <c r="J428" s="22"/>
      <c r="K428" s="3"/>
      <c r="L428" s="3"/>
      <c r="M428" s="21"/>
      <c r="N428" s="21"/>
      <c r="O428" s="21"/>
      <c r="P428" s="21"/>
      <c r="Q428" s="21"/>
      <c r="R428" s="21"/>
      <c r="S428" s="3"/>
    </row>
    <row r="429" spans="1:19" ht="12.75" hidden="1" customHeight="1">
      <c r="A429" s="242"/>
      <c r="B429" s="284"/>
      <c r="C429" s="285"/>
      <c r="D429" s="286"/>
      <c r="E429" s="60"/>
      <c r="F429" s="60"/>
      <c r="G429" s="60"/>
      <c r="H429" s="3"/>
      <c r="I429" s="3"/>
      <c r="J429" s="3"/>
      <c r="K429" s="3"/>
      <c r="L429" s="3"/>
      <c r="M429" s="21"/>
      <c r="N429" s="21"/>
      <c r="O429" s="21"/>
      <c r="P429" s="21"/>
      <c r="Q429" s="21"/>
      <c r="R429" s="21"/>
      <c r="S429" s="3"/>
    </row>
    <row r="430" spans="1:19" ht="12.75" hidden="1" customHeight="1">
      <c r="A430" s="242"/>
      <c r="B430" s="284"/>
      <c r="C430" s="285"/>
      <c r="D430" s="36"/>
      <c r="E430" s="10"/>
      <c r="F430" s="10"/>
      <c r="G430" s="10"/>
      <c r="H430" s="3"/>
      <c r="I430" s="3"/>
      <c r="J430" s="3"/>
      <c r="K430" s="3"/>
      <c r="L430" s="3"/>
      <c r="M430" s="2"/>
      <c r="N430" s="2"/>
      <c r="O430" s="2"/>
      <c r="P430" s="2"/>
      <c r="Q430" s="2"/>
      <c r="R430" s="2"/>
      <c r="S430" s="37"/>
    </row>
    <row r="431" spans="1:19" ht="24" hidden="1" customHeight="1">
      <c r="A431" s="242"/>
      <c r="B431" s="284"/>
      <c r="C431" s="285"/>
      <c r="D431" s="287"/>
      <c r="E431" s="288"/>
      <c r="F431" s="288"/>
      <c r="G431" s="289"/>
      <c r="H431" s="290"/>
      <c r="I431" s="290"/>
      <c r="J431" s="290"/>
      <c r="K431" s="290"/>
      <c r="L431" s="290"/>
      <c r="M431" s="291"/>
      <c r="N431" s="291"/>
      <c r="O431" s="291"/>
      <c r="P431" s="291"/>
      <c r="Q431" s="291"/>
      <c r="R431" s="291"/>
      <c r="S431" s="292">
        <v>1</v>
      </c>
    </row>
    <row r="432" spans="1:19" ht="13.5" hidden="1" customHeight="1">
      <c r="A432" s="242"/>
      <c r="B432" s="284"/>
      <c r="C432" s="285"/>
      <c r="D432" s="293"/>
      <c r="E432" s="294"/>
      <c r="F432" s="295"/>
      <c r="G432" s="294"/>
      <c r="H432" s="296"/>
      <c r="I432" s="296"/>
      <c r="J432" s="296"/>
      <c r="K432" s="296"/>
      <c r="L432" s="296"/>
      <c r="M432" s="272"/>
      <c r="N432" s="272"/>
      <c r="O432" s="272"/>
      <c r="P432" s="272"/>
      <c r="Q432" s="272"/>
      <c r="R432" s="272"/>
      <c r="S432" s="297"/>
    </row>
    <row r="433" spans="1:19" ht="123.75" customHeight="1">
      <c r="A433" s="242"/>
      <c r="B433" s="278" t="s">
        <v>77</v>
      </c>
      <c r="C433" s="251" t="s">
        <v>64</v>
      </c>
      <c r="D433" s="252" t="s">
        <v>56</v>
      </c>
      <c r="E433" s="278" t="s">
        <v>20</v>
      </c>
      <c r="F433" s="280" t="s">
        <v>57</v>
      </c>
      <c r="G433" s="278" t="s">
        <v>42</v>
      </c>
      <c r="H433" s="298" t="s">
        <v>14</v>
      </c>
      <c r="I433" s="298" t="s">
        <v>58</v>
      </c>
      <c r="J433" s="298" t="s">
        <v>60</v>
      </c>
      <c r="K433" s="298" t="s">
        <v>32</v>
      </c>
      <c r="L433" s="298" t="s">
        <v>32</v>
      </c>
      <c r="M433" s="299">
        <f>M434</f>
        <v>437000</v>
      </c>
      <c r="N433" s="299">
        <f>N434</f>
        <v>437000</v>
      </c>
      <c r="O433" s="299">
        <f t="shared" ref="O433:R433" si="51">O434</f>
        <v>437000</v>
      </c>
      <c r="P433" s="299">
        <f t="shared" si="51"/>
        <v>437000</v>
      </c>
      <c r="Q433" s="299">
        <f t="shared" si="51"/>
        <v>437000</v>
      </c>
      <c r="R433" s="299">
        <f t="shared" si="51"/>
        <v>437000</v>
      </c>
      <c r="S433" s="300"/>
    </row>
    <row r="434" spans="1:19" s="38" customFormat="1" ht="170.25" customHeight="1">
      <c r="A434" s="301"/>
      <c r="B434" s="278"/>
      <c r="C434" s="251"/>
      <c r="D434" s="252"/>
      <c r="E434" s="278"/>
      <c r="F434" s="280"/>
      <c r="G434" s="278"/>
      <c r="H434" s="3" t="s">
        <v>14</v>
      </c>
      <c r="I434" s="3" t="s">
        <v>58</v>
      </c>
      <c r="J434" s="3" t="s">
        <v>60</v>
      </c>
      <c r="K434" s="3" t="s">
        <v>59</v>
      </c>
      <c r="L434" s="3" t="s">
        <v>22</v>
      </c>
      <c r="M434" s="14">
        <v>437000</v>
      </c>
      <c r="N434" s="14">
        <v>437000</v>
      </c>
      <c r="O434" s="14">
        <v>437000</v>
      </c>
      <c r="P434" s="14">
        <v>437000</v>
      </c>
      <c r="Q434" s="14">
        <v>437000</v>
      </c>
      <c r="R434" s="14">
        <v>437000</v>
      </c>
      <c r="S434" s="6" t="s">
        <v>54</v>
      </c>
    </row>
    <row r="435" spans="1:19" ht="38.25" customHeight="1">
      <c r="A435" s="805" t="s">
        <v>87</v>
      </c>
      <c r="B435" s="806"/>
      <c r="C435" s="806"/>
      <c r="D435" s="806"/>
      <c r="E435" s="806"/>
      <c r="F435" s="806"/>
      <c r="G435" s="806"/>
      <c r="H435" s="806"/>
      <c r="I435" s="806"/>
      <c r="J435" s="806"/>
      <c r="K435" s="806"/>
      <c r="L435" s="806"/>
      <c r="M435" s="806"/>
      <c r="N435" s="806"/>
      <c r="O435" s="806"/>
      <c r="P435" s="806"/>
      <c r="Q435" s="806"/>
      <c r="R435" s="806"/>
      <c r="S435" s="807"/>
    </row>
    <row r="436" spans="1:19" ht="24" customHeight="1">
      <c r="A436" s="177" t="s">
        <v>34</v>
      </c>
      <c r="B436" s="177" t="s">
        <v>0</v>
      </c>
      <c r="C436" s="177" t="s">
        <v>1</v>
      </c>
      <c r="D436" s="177" t="s">
        <v>35</v>
      </c>
      <c r="E436" s="177" t="s">
        <v>44</v>
      </c>
      <c r="F436" s="177" t="s">
        <v>45</v>
      </c>
      <c r="G436" s="177" t="s">
        <v>36</v>
      </c>
      <c r="H436" s="177" t="s">
        <v>37</v>
      </c>
      <c r="I436" s="177" t="s">
        <v>38</v>
      </c>
      <c r="J436" s="177" t="s">
        <v>39</v>
      </c>
      <c r="K436" s="177" t="s">
        <v>40</v>
      </c>
      <c r="L436" s="177" t="s">
        <v>41</v>
      </c>
      <c r="M436" s="177" t="s">
        <v>46</v>
      </c>
      <c r="N436" s="177"/>
      <c r="O436" s="177"/>
      <c r="P436" s="177"/>
      <c r="Q436" s="177"/>
      <c r="R436" s="177"/>
      <c r="S436" s="177" t="s">
        <v>2</v>
      </c>
    </row>
    <row r="437" spans="1:19" ht="25.5" customHeight="1">
      <c r="A437" s="177"/>
      <c r="B437" s="177"/>
      <c r="C437" s="177"/>
      <c r="D437" s="177"/>
      <c r="E437" s="177"/>
      <c r="F437" s="177"/>
      <c r="G437" s="177"/>
      <c r="H437" s="177"/>
      <c r="I437" s="177"/>
      <c r="J437" s="177"/>
      <c r="K437" s="177"/>
      <c r="L437" s="177"/>
      <c r="M437" s="177">
        <v>2017</v>
      </c>
      <c r="N437" s="177"/>
      <c r="O437" s="178"/>
      <c r="P437" s="178"/>
      <c r="Q437" s="178"/>
      <c r="R437" s="178"/>
      <c r="S437" s="177"/>
    </row>
    <row r="438" spans="1:19" ht="82.5" customHeight="1">
      <c r="A438" s="177"/>
      <c r="B438" s="177"/>
      <c r="C438" s="177"/>
      <c r="D438" s="177"/>
      <c r="E438" s="177"/>
      <c r="F438" s="177"/>
      <c r="G438" s="177"/>
      <c r="H438" s="177"/>
      <c r="I438" s="177"/>
      <c r="J438" s="177"/>
      <c r="K438" s="177"/>
      <c r="L438" s="177"/>
      <c r="M438" s="178" t="s">
        <v>3</v>
      </c>
      <c r="N438" s="178" t="s">
        <v>4</v>
      </c>
      <c r="O438" s="178">
        <v>2018</v>
      </c>
      <c r="P438" s="178">
        <v>2019</v>
      </c>
      <c r="Q438" s="178">
        <v>2020</v>
      </c>
      <c r="R438" s="178">
        <v>2021</v>
      </c>
      <c r="S438" s="177"/>
    </row>
    <row r="439" spans="1:19">
      <c r="A439" s="178" t="s">
        <v>5</v>
      </c>
      <c r="B439" s="178" t="s">
        <v>6</v>
      </c>
      <c r="C439" s="178" t="s">
        <v>7</v>
      </c>
      <c r="D439" s="179">
        <v>4</v>
      </c>
      <c r="E439" s="179">
        <v>5</v>
      </c>
      <c r="F439" s="179">
        <v>6</v>
      </c>
      <c r="G439" s="179">
        <v>7</v>
      </c>
      <c r="H439" s="179" t="s">
        <v>8</v>
      </c>
      <c r="I439" s="179" t="s">
        <v>9</v>
      </c>
      <c r="J439" s="179" t="s">
        <v>10</v>
      </c>
      <c r="K439" s="179" t="s">
        <v>11</v>
      </c>
      <c r="L439" s="179" t="s">
        <v>12</v>
      </c>
      <c r="M439" s="179" t="s">
        <v>13</v>
      </c>
      <c r="N439" s="179" t="s">
        <v>14</v>
      </c>
      <c r="O439" s="179" t="s">
        <v>15</v>
      </c>
      <c r="P439" s="179" t="s">
        <v>16</v>
      </c>
      <c r="Q439" s="179" t="s">
        <v>17</v>
      </c>
      <c r="R439" s="179" t="s">
        <v>18</v>
      </c>
      <c r="S439" s="179" t="s">
        <v>19</v>
      </c>
    </row>
    <row r="440" spans="1:19" ht="17.45" customHeight="1">
      <c r="A440" s="302" t="s">
        <v>86</v>
      </c>
      <c r="B440" s="298"/>
      <c r="C440" s="298"/>
      <c r="D440" s="298"/>
      <c r="E440" s="298"/>
      <c r="F440" s="298"/>
      <c r="G440" s="298"/>
      <c r="H440" s="298"/>
      <c r="I440" s="298"/>
      <c r="J440" s="298"/>
      <c r="K440" s="298"/>
      <c r="L440" s="298"/>
      <c r="M440" s="50">
        <f>M441+M443+M454+M458+M460+M465+M467+M469+M471+M473+M475+M477+M481+M488+M494+M498+M505+M508+M513+M515+M517+M519+M521+M523+M527+M531+M533+M535+M538+M541+M543+M545+M547+M549+M551+M553+M563+M571+M573+M575+M577+M579+M581+M583+M588+M595+M602+M606+M609+M612+M614+M617+M620+M625+M627+M631</f>
        <v>589497987</v>
      </c>
      <c r="N440" s="50">
        <f>N441+N443+N454+N458+N460+N465+N467+N469+N471+N473+N475+N477+N481+N488+N494+N498+N505+N508+N513+N515+N517+N519+N521+N523+N527+N531+N533+N535+N538+N541+N543+N545+N547+N549+N551+N553+N563+N571+N573+N575+N577+N579+N581+N583+N588+N595+N602+N606+N609+N612+N614+N617+N620+N625+N627+N631</f>
        <v>587671246.5</v>
      </c>
      <c r="O440" s="50">
        <f>O441+O443+O454+O458+O460+O465+O467+O469+O471+O475+O477+O481+O488+O494+O498+O505+O508+O513+O515+O517+O519+O521+O523+O527+O531+O533+O538+O541+O543+O545+O547+O549+O551+O553+O563+O571+O573+O575+O577+O579+O581+O583+O588+O595+O602+O606+O612+O614+O617+O620+O625+O627+O631</f>
        <v>493075700</v>
      </c>
      <c r="P440" s="50">
        <f>P441+P443+P454+P458+P460+P465+P467+P469+P471+P475+P477+P481+P488+P494+P498+P505+P508+P513+P515+P517+P519+P521+P523+P527+P531+P533+P538+P541+P543+P545+P547+P549+P551+P553+P563+P571+P573+P575+P577+P579+P581+P583+P588+P595+P602+P606+P612+P614+P617+P620+P625+P627+P629+P631</f>
        <v>492277600</v>
      </c>
      <c r="Q440" s="50">
        <f>Q441+Q443+Q454+Q458+Q460+Q465+Q467+Q469+Q471+Q475+Q477+Q481+Q488+Q494+Q498+Q505+Q508+Q513+Q515+Q517+Q519+Q521+Q523+Q527+Q531+Q533+Q538+Q541+Q543+Q545+Q547+Q549+Q551+Q553+Q563+Q571+Q573+Q575+Q577+Q579+Q581+Q583+Q588+Q595+Q602+Q606+Q612+Q614+Q617+Q620+Q625+Q627+Q629+Q631</f>
        <v>498289200</v>
      </c>
      <c r="R440" s="50">
        <f>R441+R443+R454+R458+R460+R465+R467+R469+R471+R475+R477+R481+R488+R494+R498+R505+R508+R513+R515+R517+R519+R521+R523+R527+R531+R533+R538+R541+R543+R545+R547+R549+R551+R553+R563+R571+R573+R575+R577+R579+R581+R583+R588+R595+R602+R606+R612+R614+R617+R620+R625+R627+R629+R631</f>
        <v>498289200</v>
      </c>
      <c r="S440" s="91"/>
    </row>
    <row r="441" spans="1:19" s="38" customFormat="1" ht="149.25" customHeight="1">
      <c r="A441" s="303"/>
      <c r="B441" s="294" t="s">
        <v>88</v>
      </c>
      <c r="C441" s="304" t="s">
        <v>89</v>
      </c>
      <c r="D441" s="70" t="s">
        <v>90</v>
      </c>
      <c r="E441" s="60" t="s">
        <v>20</v>
      </c>
      <c r="F441" s="61">
        <v>42370</v>
      </c>
      <c r="G441" s="60" t="s">
        <v>42</v>
      </c>
      <c r="H441" s="305" t="s">
        <v>58</v>
      </c>
      <c r="I441" s="305" t="s">
        <v>14</v>
      </c>
      <c r="J441" s="305" t="s">
        <v>91</v>
      </c>
      <c r="K441" s="305" t="s">
        <v>32</v>
      </c>
      <c r="L441" s="305" t="s">
        <v>32</v>
      </c>
      <c r="M441" s="15">
        <f t="shared" ref="M441:R441" si="52">M442</f>
        <v>11500</v>
      </c>
      <c r="N441" s="15">
        <f t="shared" si="52"/>
        <v>11500</v>
      </c>
      <c r="O441" s="15">
        <f t="shared" si="52"/>
        <v>11500</v>
      </c>
      <c r="P441" s="15">
        <f t="shared" si="52"/>
        <v>11500</v>
      </c>
      <c r="Q441" s="15">
        <f t="shared" si="52"/>
        <v>11500</v>
      </c>
      <c r="R441" s="15">
        <f t="shared" si="52"/>
        <v>11500</v>
      </c>
      <c r="S441" s="15"/>
    </row>
    <row r="442" spans="1:19" ht="409.6" customHeight="1">
      <c r="A442" s="303"/>
      <c r="B442" s="107"/>
      <c r="C442" s="36" t="s">
        <v>92</v>
      </c>
      <c r="D442" s="59" t="s">
        <v>93</v>
      </c>
      <c r="E442" s="60" t="s">
        <v>20</v>
      </c>
      <c r="F442" s="61">
        <v>40909</v>
      </c>
      <c r="G442" s="60" t="s">
        <v>42</v>
      </c>
      <c r="H442" s="3" t="s">
        <v>58</v>
      </c>
      <c r="I442" s="3" t="s">
        <v>14</v>
      </c>
      <c r="J442" s="1" t="s">
        <v>91</v>
      </c>
      <c r="K442" s="3" t="s">
        <v>94</v>
      </c>
      <c r="L442" s="3" t="s">
        <v>95</v>
      </c>
      <c r="M442" s="2">
        <v>11500</v>
      </c>
      <c r="N442" s="2">
        <v>11500</v>
      </c>
      <c r="O442" s="2">
        <v>11500</v>
      </c>
      <c r="P442" s="2">
        <v>11500</v>
      </c>
      <c r="Q442" s="2">
        <v>11500</v>
      </c>
      <c r="R442" s="2">
        <v>11500</v>
      </c>
      <c r="S442" s="37">
        <v>1</v>
      </c>
    </row>
    <row r="443" spans="1:19" ht="255.75" customHeight="1">
      <c r="A443" s="303"/>
      <c r="B443" s="294" t="s">
        <v>96</v>
      </c>
      <c r="C443" s="306" t="s">
        <v>97</v>
      </c>
      <c r="D443" s="59" t="s">
        <v>98</v>
      </c>
      <c r="E443" s="74" t="s">
        <v>20</v>
      </c>
      <c r="F443" s="75">
        <v>39675</v>
      </c>
      <c r="G443" s="74" t="s">
        <v>43</v>
      </c>
      <c r="H443" s="305" t="s">
        <v>99</v>
      </c>
      <c r="I443" s="305" t="s">
        <v>23</v>
      </c>
      <c r="J443" s="305" t="s">
        <v>100</v>
      </c>
      <c r="K443" s="305" t="s">
        <v>32</v>
      </c>
      <c r="L443" s="305" t="s">
        <v>32</v>
      </c>
      <c r="M443" s="15">
        <f t="shared" ref="M443:R443" si="53">M444+M445+M448+M450</f>
        <v>21808000</v>
      </c>
      <c r="N443" s="15">
        <f t="shared" si="53"/>
        <v>21485738.189999998</v>
      </c>
      <c r="O443" s="15">
        <f t="shared" si="53"/>
        <v>19602600</v>
      </c>
      <c r="P443" s="15">
        <f t="shared" si="53"/>
        <v>19602600</v>
      </c>
      <c r="Q443" s="15">
        <f t="shared" si="53"/>
        <v>19602600</v>
      </c>
      <c r="R443" s="15">
        <f t="shared" si="53"/>
        <v>19602600</v>
      </c>
      <c r="S443" s="307"/>
    </row>
    <row r="444" spans="1:19" ht="63">
      <c r="A444" s="308"/>
      <c r="B444" s="107"/>
      <c r="C444" s="309" t="s">
        <v>101</v>
      </c>
      <c r="D444" s="10" t="s">
        <v>102</v>
      </c>
      <c r="E444" s="10"/>
      <c r="F444" s="10"/>
      <c r="G444" s="62"/>
      <c r="H444" s="3" t="s">
        <v>99</v>
      </c>
      <c r="I444" s="3" t="s">
        <v>23</v>
      </c>
      <c r="J444" s="310" t="s">
        <v>100</v>
      </c>
      <c r="K444" s="3" t="s">
        <v>103</v>
      </c>
      <c r="L444" s="3" t="s">
        <v>104</v>
      </c>
      <c r="M444" s="2">
        <v>9550605</v>
      </c>
      <c r="N444" s="2">
        <v>9548178.1899999995</v>
      </c>
      <c r="O444" s="2">
        <v>5172200</v>
      </c>
      <c r="P444" s="2">
        <v>5172200</v>
      </c>
      <c r="Q444" s="2">
        <v>5172200</v>
      </c>
      <c r="R444" s="2">
        <v>5172200</v>
      </c>
      <c r="S444" s="37" t="s">
        <v>5</v>
      </c>
    </row>
    <row r="445" spans="1:19" ht="16.899999999999999" customHeight="1">
      <c r="A445" s="308"/>
      <c r="B445" s="107"/>
      <c r="C445" s="309" t="s">
        <v>105</v>
      </c>
      <c r="D445" s="10"/>
      <c r="E445" s="10"/>
      <c r="F445" s="10"/>
      <c r="G445" s="62"/>
      <c r="H445" s="3" t="s">
        <v>99</v>
      </c>
      <c r="I445" s="3" t="s">
        <v>23</v>
      </c>
      <c r="J445" s="6" t="s">
        <v>100</v>
      </c>
      <c r="K445" s="3" t="s">
        <v>69</v>
      </c>
      <c r="L445" s="3" t="s">
        <v>51</v>
      </c>
      <c r="M445" s="2">
        <v>43295</v>
      </c>
      <c r="N445" s="2">
        <v>43295</v>
      </c>
      <c r="O445" s="2">
        <v>1642000</v>
      </c>
      <c r="P445" s="2">
        <v>1642000</v>
      </c>
      <c r="Q445" s="2">
        <v>1642000</v>
      </c>
      <c r="R445" s="2">
        <v>1642000</v>
      </c>
      <c r="S445" s="37" t="s">
        <v>5</v>
      </c>
    </row>
    <row r="446" spans="1:19" ht="21" hidden="1" customHeight="1">
      <c r="A446" s="308"/>
      <c r="B446" s="107"/>
      <c r="C446" s="309" t="s">
        <v>106</v>
      </c>
      <c r="D446" s="10"/>
      <c r="E446" s="10"/>
      <c r="F446" s="10"/>
      <c r="G446" s="62"/>
      <c r="H446" s="3" t="s">
        <v>99</v>
      </c>
      <c r="I446" s="3" t="s">
        <v>23</v>
      </c>
      <c r="J446" s="6" t="s">
        <v>100</v>
      </c>
      <c r="K446" s="3" t="s">
        <v>69</v>
      </c>
      <c r="L446" s="3" t="s">
        <v>107</v>
      </c>
      <c r="M446" s="2"/>
      <c r="N446" s="2"/>
      <c r="O446" s="2"/>
      <c r="P446" s="2"/>
      <c r="Q446" s="2"/>
      <c r="R446" s="2"/>
      <c r="S446" s="37"/>
    </row>
    <row r="447" spans="1:19" ht="16.899999999999999" hidden="1" customHeight="1">
      <c r="A447" s="308"/>
      <c r="B447" s="107"/>
      <c r="C447" s="309" t="s">
        <v>108</v>
      </c>
      <c r="D447" s="10"/>
      <c r="E447" s="10"/>
      <c r="F447" s="10"/>
      <c r="G447" s="62"/>
      <c r="H447" s="3" t="s">
        <v>99</v>
      </c>
      <c r="I447" s="3" t="s">
        <v>23</v>
      </c>
      <c r="J447" s="6" t="s">
        <v>100</v>
      </c>
      <c r="K447" s="3" t="s">
        <v>69</v>
      </c>
      <c r="L447" s="3" t="s">
        <v>109</v>
      </c>
      <c r="M447" s="2"/>
      <c r="N447" s="2"/>
      <c r="O447" s="2"/>
      <c r="P447" s="2"/>
      <c r="Q447" s="2"/>
      <c r="R447" s="2"/>
      <c r="S447" s="37"/>
    </row>
    <row r="448" spans="1:19" s="64" customFormat="1" ht="19.5" customHeight="1">
      <c r="A448" s="308"/>
      <c r="B448" s="107"/>
      <c r="C448" s="309" t="s">
        <v>110</v>
      </c>
      <c r="D448" s="63"/>
      <c r="E448" s="63"/>
      <c r="F448" s="63"/>
      <c r="G448" s="62"/>
      <c r="H448" s="3" t="s">
        <v>99</v>
      </c>
      <c r="I448" s="3" t="s">
        <v>23</v>
      </c>
      <c r="J448" s="6" t="s">
        <v>100</v>
      </c>
      <c r="K448" s="3" t="s">
        <v>111</v>
      </c>
      <c r="L448" s="3" t="s">
        <v>32</v>
      </c>
      <c r="M448" s="2">
        <v>11839100</v>
      </c>
      <c r="N448" s="2">
        <v>11519290.5</v>
      </c>
      <c r="O448" s="2">
        <v>12583400</v>
      </c>
      <c r="P448" s="2">
        <v>12583400</v>
      </c>
      <c r="Q448" s="2">
        <v>12583400</v>
      </c>
      <c r="R448" s="2">
        <v>12583400</v>
      </c>
      <c r="S448" s="37" t="s">
        <v>5</v>
      </c>
    </row>
    <row r="449" spans="1:19" ht="16.5" hidden="1" customHeight="1">
      <c r="A449" s="308"/>
      <c r="B449" s="107"/>
      <c r="C449" s="309" t="s">
        <v>110</v>
      </c>
      <c r="D449" s="10"/>
      <c r="E449" s="10"/>
      <c r="F449" s="10"/>
      <c r="G449" s="62"/>
      <c r="H449" s="3" t="s">
        <v>99</v>
      </c>
      <c r="I449" s="3" t="s">
        <v>23</v>
      </c>
      <c r="J449" s="6" t="s">
        <v>100</v>
      </c>
      <c r="K449" s="3" t="s">
        <v>111</v>
      </c>
      <c r="L449" s="3" t="s">
        <v>112</v>
      </c>
      <c r="M449" s="2"/>
      <c r="N449" s="2"/>
      <c r="O449" s="2"/>
      <c r="P449" s="2"/>
      <c r="Q449" s="2"/>
      <c r="R449" s="2"/>
      <c r="S449" s="37" t="s">
        <v>5</v>
      </c>
    </row>
    <row r="450" spans="1:19">
      <c r="A450" s="308"/>
      <c r="B450" s="107"/>
      <c r="C450" s="309" t="s">
        <v>113</v>
      </c>
      <c r="D450" s="10"/>
      <c r="E450" s="10"/>
      <c r="F450" s="10"/>
      <c r="G450" s="62"/>
      <c r="H450" s="3" t="s">
        <v>99</v>
      </c>
      <c r="I450" s="3" t="s">
        <v>23</v>
      </c>
      <c r="J450" s="6" t="s">
        <v>100</v>
      </c>
      <c r="K450" s="3" t="s">
        <v>114</v>
      </c>
      <c r="L450" s="3" t="s">
        <v>53</v>
      </c>
      <c r="M450" s="2">
        <v>375000</v>
      </c>
      <c r="N450" s="2">
        <v>374974.5</v>
      </c>
      <c r="O450" s="2">
        <v>205000</v>
      </c>
      <c r="P450" s="2">
        <v>205000</v>
      </c>
      <c r="Q450" s="2">
        <v>205000</v>
      </c>
      <c r="R450" s="2">
        <v>205000</v>
      </c>
      <c r="S450" s="37">
        <v>1</v>
      </c>
    </row>
    <row r="451" spans="1:19" ht="21" hidden="1" customHeight="1">
      <c r="A451" s="303"/>
      <c r="B451" s="311"/>
      <c r="C451" s="36" t="s">
        <v>115</v>
      </c>
      <c r="D451" s="10"/>
      <c r="E451" s="10"/>
      <c r="F451" s="10"/>
      <c r="G451" s="62"/>
      <c r="H451" s="3" t="s">
        <v>99</v>
      </c>
      <c r="I451" s="3" t="s">
        <v>23</v>
      </c>
      <c r="J451" s="6" t="s">
        <v>100</v>
      </c>
      <c r="K451" s="3" t="s">
        <v>116</v>
      </c>
      <c r="L451" s="3" t="s">
        <v>117</v>
      </c>
      <c r="M451" s="2"/>
      <c r="N451" s="2"/>
      <c r="O451" s="2"/>
      <c r="P451" s="2"/>
      <c r="Q451" s="2"/>
      <c r="R451" s="2"/>
      <c r="S451" s="37" t="s">
        <v>5</v>
      </c>
    </row>
    <row r="452" spans="1:19" ht="21.6" hidden="1" customHeight="1">
      <c r="A452" s="303"/>
      <c r="B452" s="312"/>
      <c r="C452" s="36" t="s">
        <v>118</v>
      </c>
      <c r="D452" s="10"/>
      <c r="E452" s="10"/>
      <c r="F452" s="10"/>
      <c r="G452" s="62"/>
      <c r="H452" s="3" t="s">
        <v>99</v>
      </c>
      <c r="I452" s="3" t="s">
        <v>23</v>
      </c>
      <c r="J452" s="6" t="s">
        <v>100</v>
      </c>
      <c r="K452" s="3" t="s">
        <v>111</v>
      </c>
      <c r="L452" s="3" t="s">
        <v>119</v>
      </c>
      <c r="M452" s="2"/>
      <c r="N452" s="2"/>
      <c r="O452" s="2"/>
      <c r="P452" s="2"/>
      <c r="Q452" s="2"/>
      <c r="R452" s="2"/>
      <c r="S452" s="37" t="s">
        <v>5</v>
      </c>
    </row>
    <row r="453" spans="1:19" ht="31.5" hidden="1">
      <c r="A453" s="303"/>
      <c r="B453" s="312"/>
      <c r="C453" s="36" t="s">
        <v>115</v>
      </c>
      <c r="D453" s="10"/>
      <c r="E453" s="10"/>
      <c r="F453" s="10"/>
      <c r="G453" s="62"/>
      <c r="H453" s="3" t="s">
        <v>99</v>
      </c>
      <c r="I453" s="3" t="s">
        <v>23</v>
      </c>
      <c r="J453" s="6" t="s">
        <v>100</v>
      </c>
      <c r="K453" s="3" t="s">
        <v>111</v>
      </c>
      <c r="L453" s="3" t="s">
        <v>117</v>
      </c>
      <c r="M453" s="2"/>
      <c r="N453" s="2"/>
      <c r="O453" s="2"/>
      <c r="P453" s="2"/>
      <c r="Q453" s="2"/>
      <c r="R453" s="2"/>
      <c r="S453" s="37" t="s">
        <v>5</v>
      </c>
    </row>
    <row r="454" spans="1:19" ht="157.5" customHeight="1">
      <c r="A454" s="303"/>
      <c r="B454" s="294" t="s">
        <v>120</v>
      </c>
      <c r="C454" s="306" t="s">
        <v>121</v>
      </c>
      <c r="D454" s="59" t="s">
        <v>98</v>
      </c>
      <c r="E454" s="60" t="s">
        <v>20</v>
      </c>
      <c r="F454" s="61">
        <v>40909</v>
      </c>
      <c r="G454" s="60" t="s">
        <v>42</v>
      </c>
      <c r="H454" s="305" t="s">
        <v>99</v>
      </c>
      <c r="I454" s="313" t="s">
        <v>23</v>
      </c>
      <c r="J454" s="305" t="s">
        <v>122</v>
      </c>
      <c r="K454" s="305" t="s">
        <v>32</v>
      </c>
      <c r="L454" s="313" t="s">
        <v>32</v>
      </c>
      <c r="M454" s="314">
        <f t="shared" ref="M454:R454" si="54">M456+M457</f>
        <v>85847400</v>
      </c>
      <c r="N454" s="314">
        <f t="shared" si="54"/>
        <v>85847330</v>
      </c>
      <c r="O454" s="314">
        <f t="shared" si="54"/>
        <v>81376100</v>
      </c>
      <c r="P454" s="314">
        <f>P456+P457</f>
        <v>81376100</v>
      </c>
      <c r="Q454" s="314">
        <f>Q456+Q457</f>
        <v>81376100</v>
      </c>
      <c r="R454" s="314">
        <f t="shared" si="54"/>
        <v>81376100</v>
      </c>
      <c r="S454" s="68"/>
    </row>
    <row r="455" spans="1:19" ht="17.25" customHeight="1">
      <c r="A455" s="303"/>
      <c r="B455" s="107"/>
      <c r="C455" s="315"/>
      <c r="D455" s="83"/>
      <c r="E455" s="74"/>
      <c r="F455" s="75"/>
      <c r="G455" s="74"/>
      <c r="H455" s="316"/>
      <c r="I455" s="317"/>
      <c r="J455" s="316"/>
      <c r="K455" s="316"/>
      <c r="L455" s="317"/>
      <c r="M455" s="4"/>
      <c r="N455" s="4"/>
      <c r="O455" s="4"/>
      <c r="P455" s="4"/>
      <c r="Q455" s="4"/>
      <c r="R455" s="4"/>
      <c r="S455" s="318"/>
    </row>
    <row r="456" spans="1:19" ht="157.5" customHeight="1">
      <c r="A456" s="303"/>
      <c r="B456" s="107"/>
      <c r="C456" s="5" t="s">
        <v>123</v>
      </c>
      <c r="D456" s="59"/>
      <c r="E456" s="60"/>
      <c r="F456" s="61"/>
      <c r="G456" s="60"/>
      <c r="H456" s="6" t="s">
        <v>99</v>
      </c>
      <c r="I456" s="6" t="s">
        <v>23</v>
      </c>
      <c r="J456" s="6" t="s">
        <v>122</v>
      </c>
      <c r="K456" s="6" t="s">
        <v>124</v>
      </c>
      <c r="L456" s="6" t="s">
        <v>95</v>
      </c>
      <c r="M456" s="2">
        <v>85184500</v>
      </c>
      <c r="N456" s="2">
        <v>85184500</v>
      </c>
      <c r="O456" s="2">
        <v>81376100</v>
      </c>
      <c r="P456" s="2">
        <v>81376100</v>
      </c>
      <c r="Q456" s="2">
        <v>81376100</v>
      </c>
      <c r="R456" s="2">
        <v>81376100</v>
      </c>
      <c r="S456" s="37">
        <v>1</v>
      </c>
    </row>
    <row r="457" spans="1:19" ht="47.25">
      <c r="A457" s="303"/>
      <c r="B457" s="107"/>
      <c r="C457" s="7" t="s">
        <v>125</v>
      </c>
      <c r="D457" s="65"/>
      <c r="E457" s="66"/>
      <c r="F457" s="67"/>
      <c r="G457" s="66"/>
      <c r="H457" s="8" t="s">
        <v>99</v>
      </c>
      <c r="I457" s="8" t="s">
        <v>23</v>
      </c>
      <c r="J457" s="18" t="s">
        <v>122</v>
      </c>
      <c r="K457" s="8" t="s">
        <v>94</v>
      </c>
      <c r="L457" s="8" t="s">
        <v>95</v>
      </c>
      <c r="M457" s="9">
        <v>662900</v>
      </c>
      <c r="N457" s="9">
        <v>662830</v>
      </c>
      <c r="O457" s="9">
        <v>0</v>
      </c>
      <c r="P457" s="9">
        <v>0</v>
      </c>
      <c r="Q457" s="9">
        <v>0</v>
      </c>
      <c r="R457" s="9">
        <v>0</v>
      </c>
      <c r="S457" s="68">
        <v>1</v>
      </c>
    </row>
    <row r="458" spans="1:19" s="38" customFormat="1" ht="236.25" customHeight="1">
      <c r="A458" s="303"/>
      <c r="B458" s="289" t="s">
        <v>126</v>
      </c>
      <c r="C458" s="56" t="s">
        <v>127</v>
      </c>
      <c r="D458" s="319" t="s">
        <v>128</v>
      </c>
      <c r="E458" s="60" t="s">
        <v>20</v>
      </c>
      <c r="F458" s="61">
        <v>40634</v>
      </c>
      <c r="G458" s="60" t="s">
        <v>42</v>
      </c>
      <c r="H458" s="300" t="s">
        <v>99</v>
      </c>
      <c r="I458" s="300" t="s">
        <v>23</v>
      </c>
      <c r="J458" s="300" t="s">
        <v>129</v>
      </c>
      <c r="K458" s="300" t="s">
        <v>32</v>
      </c>
      <c r="L458" s="300" t="s">
        <v>32</v>
      </c>
      <c r="M458" s="320">
        <f t="shared" ref="M458:R458" si="55">M459</f>
        <v>2025000</v>
      </c>
      <c r="N458" s="320">
        <f t="shared" si="55"/>
        <v>2025000</v>
      </c>
      <c r="O458" s="321">
        <f>O459</f>
        <v>2000000</v>
      </c>
      <c r="P458" s="321">
        <f t="shared" si="55"/>
        <v>2000000</v>
      </c>
      <c r="Q458" s="321">
        <f t="shared" si="55"/>
        <v>2000000</v>
      </c>
      <c r="R458" s="321">
        <f t="shared" si="55"/>
        <v>2000000</v>
      </c>
      <c r="S458" s="322"/>
    </row>
    <row r="459" spans="1:19" s="38" customFormat="1" ht="22.5" customHeight="1">
      <c r="A459" s="303"/>
      <c r="B459" s="323"/>
      <c r="C459" s="10" t="s">
        <v>105</v>
      </c>
      <c r="D459" s="69"/>
      <c r="E459" s="60"/>
      <c r="F459" s="61"/>
      <c r="G459" s="60"/>
      <c r="H459" s="6" t="s">
        <v>99</v>
      </c>
      <c r="I459" s="6" t="s">
        <v>23</v>
      </c>
      <c r="J459" s="6" t="s">
        <v>129</v>
      </c>
      <c r="K459" s="6" t="s">
        <v>69</v>
      </c>
      <c r="L459" s="6" t="s">
        <v>51</v>
      </c>
      <c r="M459" s="2">
        <v>2025000</v>
      </c>
      <c r="N459" s="2">
        <v>2025000</v>
      </c>
      <c r="O459" s="2">
        <v>2000000</v>
      </c>
      <c r="P459" s="2">
        <v>2000000</v>
      </c>
      <c r="Q459" s="2">
        <v>2000000</v>
      </c>
      <c r="R459" s="2">
        <v>2000000</v>
      </c>
      <c r="S459" s="11">
        <v>1</v>
      </c>
    </row>
    <row r="460" spans="1:19" ht="391.5" customHeight="1">
      <c r="A460" s="303"/>
      <c r="B460" s="289" t="s">
        <v>130</v>
      </c>
      <c r="C460" s="56" t="s">
        <v>131</v>
      </c>
      <c r="D460" s="324" t="s">
        <v>132</v>
      </c>
      <c r="E460" s="60" t="s">
        <v>20</v>
      </c>
      <c r="F460" s="61">
        <v>39675</v>
      </c>
      <c r="G460" s="60" t="s">
        <v>42</v>
      </c>
      <c r="H460" s="300" t="s">
        <v>99</v>
      </c>
      <c r="I460" s="300" t="s">
        <v>23</v>
      </c>
      <c r="J460" s="300" t="s">
        <v>133</v>
      </c>
      <c r="K460" s="300" t="s">
        <v>32</v>
      </c>
      <c r="L460" s="300" t="s">
        <v>32</v>
      </c>
      <c r="M460" s="299">
        <f t="shared" ref="M460:R460" si="56">M461+M462+M463+M464</f>
        <v>80623200</v>
      </c>
      <c r="N460" s="299">
        <f t="shared" si="56"/>
        <v>80623200</v>
      </c>
      <c r="O460" s="50">
        <f t="shared" si="56"/>
        <v>78394000</v>
      </c>
      <c r="P460" s="50">
        <f t="shared" si="56"/>
        <v>78394000</v>
      </c>
      <c r="Q460" s="50">
        <f t="shared" si="56"/>
        <v>78394000</v>
      </c>
      <c r="R460" s="50">
        <f t="shared" si="56"/>
        <v>78394000</v>
      </c>
      <c r="S460" s="37"/>
    </row>
    <row r="461" spans="1:19" ht="24" customHeight="1">
      <c r="A461" s="303"/>
      <c r="B461" s="323"/>
      <c r="C461" s="12" t="s">
        <v>134</v>
      </c>
      <c r="D461" s="70"/>
      <c r="E461" s="60"/>
      <c r="F461" s="61"/>
      <c r="G461" s="60"/>
      <c r="H461" s="6" t="s">
        <v>99</v>
      </c>
      <c r="I461" s="6" t="s">
        <v>23</v>
      </c>
      <c r="J461" s="6" t="s">
        <v>133</v>
      </c>
      <c r="K461" s="6" t="s">
        <v>68</v>
      </c>
      <c r="L461" s="6" t="s">
        <v>104</v>
      </c>
      <c r="M461" s="2">
        <v>8637120</v>
      </c>
      <c r="N461" s="2">
        <v>8637120</v>
      </c>
      <c r="O461" s="2">
        <v>8061500</v>
      </c>
      <c r="P461" s="2">
        <v>8061500</v>
      </c>
      <c r="Q461" s="2">
        <v>8061500</v>
      </c>
      <c r="R461" s="2">
        <v>8061500</v>
      </c>
      <c r="S461" s="37">
        <v>1</v>
      </c>
    </row>
    <row r="462" spans="1:19" ht="25.5" customHeight="1">
      <c r="A462" s="303"/>
      <c r="B462" s="323"/>
      <c r="C462" s="36" t="s">
        <v>118</v>
      </c>
      <c r="D462" s="70"/>
      <c r="E462" s="60"/>
      <c r="F462" s="61"/>
      <c r="G462" s="60"/>
      <c r="H462" s="6" t="s">
        <v>99</v>
      </c>
      <c r="I462" s="6" t="s">
        <v>23</v>
      </c>
      <c r="J462" s="6" t="s">
        <v>133</v>
      </c>
      <c r="K462" s="6" t="s">
        <v>111</v>
      </c>
      <c r="L462" s="6" t="s">
        <v>119</v>
      </c>
      <c r="M462" s="2">
        <v>264980</v>
      </c>
      <c r="N462" s="2">
        <v>264980</v>
      </c>
      <c r="O462" s="2">
        <v>262500</v>
      </c>
      <c r="P462" s="2">
        <v>262500</v>
      </c>
      <c r="Q462" s="2">
        <v>262500</v>
      </c>
      <c r="R462" s="2">
        <v>262500</v>
      </c>
      <c r="S462" s="37">
        <v>1</v>
      </c>
    </row>
    <row r="463" spans="1:19" ht="71.25" customHeight="1">
      <c r="A463" s="303"/>
      <c r="B463" s="323"/>
      <c r="C463" s="5" t="s">
        <v>123</v>
      </c>
      <c r="D463" s="70"/>
      <c r="E463" s="60"/>
      <c r="F463" s="61"/>
      <c r="G463" s="60"/>
      <c r="H463" s="6" t="s">
        <v>99</v>
      </c>
      <c r="I463" s="6" t="s">
        <v>23</v>
      </c>
      <c r="J463" s="6" t="s">
        <v>133</v>
      </c>
      <c r="K463" s="6" t="s">
        <v>124</v>
      </c>
      <c r="L463" s="6" t="s">
        <v>95</v>
      </c>
      <c r="M463" s="2">
        <v>71721100</v>
      </c>
      <c r="N463" s="2">
        <v>71721100</v>
      </c>
      <c r="O463" s="2">
        <v>70070000</v>
      </c>
      <c r="P463" s="2">
        <v>70070000</v>
      </c>
      <c r="Q463" s="2">
        <v>70070000</v>
      </c>
      <c r="R463" s="2">
        <v>70070000</v>
      </c>
      <c r="S463" s="37">
        <v>1</v>
      </c>
    </row>
    <row r="464" spans="1:19" ht="48" customHeight="1">
      <c r="A464" s="303"/>
      <c r="B464" s="323"/>
      <c r="C464" s="13" t="s">
        <v>135</v>
      </c>
      <c r="D464" s="70"/>
      <c r="E464" s="60"/>
      <c r="F464" s="61"/>
      <c r="G464" s="60"/>
      <c r="H464" s="6" t="s">
        <v>99</v>
      </c>
      <c r="I464" s="6" t="s">
        <v>23</v>
      </c>
      <c r="J464" s="6" t="s">
        <v>133</v>
      </c>
      <c r="K464" s="6" t="s">
        <v>94</v>
      </c>
      <c r="L464" s="6" t="s">
        <v>95</v>
      </c>
      <c r="M464" s="2"/>
      <c r="N464" s="2"/>
      <c r="O464" s="2"/>
      <c r="P464" s="2"/>
      <c r="Q464" s="2"/>
      <c r="R464" s="2"/>
      <c r="S464" s="37">
        <v>1</v>
      </c>
    </row>
    <row r="465" spans="1:19" ht="110.25">
      <c r="A465" s="303"/>
      <c r="B465" s="294" t="s">
        <v>136</v>
      </c>
      <c r="C465" s="325" t="s">
        <v>137</v>
      </c>
      <c r="D465" s="326" t="s">
        <v>138</v>
      </c>
      <c r="E465" s="71" t="s">
        <v>20</v>
      </c>
      <c r="F465" s="72">
        <v>42370</v>
      </c>
      <c r="G465" s="71" t="s">
        <v>139</v>
      </c>
      <c r="H465" s="305" t="s">
        <v>99</v>
      </c>
      <c r="I465" s="305" t="s">
        <v>23</v>
      </c>
      <c r="J465" s="305" t="s">
        <v>140</v>
      </c>
      <c r="K465" s="305" t="s">
        <v>32</v>
      </c>
      <c r="L465" s="305" t="s">
        <v>32</v>
      </c>
      <c r="M465" s="16">
        <f t="shared" ref="M465:R465" si="57">M466</f>
        <v>92500</v>
      </c>
      <c r="N465" s="16">
        <f t="shared" si="57"/>
        <v>92500</v>
      </c>
      <c r="O465" s="15">
        <f t="shared" si="57"/>
        <v>0</v>
      </c>
      <c r="P465" s="15">
        <f t="shared" si="57"/>
        <v>0</v>
      </c>
      <c r="Q465" s="15">
        <f t="shared" si="57"/>
        <v>0</v>
      </c>
      <c r="R465" s="15">
        <f t="shared" si="57"/>
        <v>0</v>
      </c>
      <c r="S465" s="68"/>
    </row>
    <row r="466" spans="1:19" ht="31.5">
      <c r="A466" s="303"/>
      <c r="B466" s="108"/>
      <c r="C466" s="13" t="s">
        <v>135</v>
      </c>
      <c r="D466" s="327"/>
      <c r="E466" s="71"/>
      <c r="F466" s="72"/>
      <c r="G466" s="71"/>
      <c r="H466" s="6" t="s">
        <v>99</v>
      </c>
      <c r="I466" s="6" t="s">
        <v>23</v>
      </c>
      <c r="J466" s="6" t="s">
        <v>140</v>
      </c>
      <c r="K466" s="6" t="s">
        <v>94</v>
      </c>
      <c r="L466" s="6" t="s">
        <v>32</v>
      </c>
      <c r="M466" s="14">
        <v>92500</v>
      </c>
      <c r="N466" s="14">
        <v>92500</v>
      </c>
      <c r="O466" s="2">
        <v>0</v>
      </c>
      <c r="P466" s="2">
        <v>0</v>
      </c>
      <c r="Q466" s="2">
        <v>0</v>
      </c>
      <c r="R466" s="2">
        <v>0</v>
      </c>
      <c r="S466" s="37">
        <v>1</v>
      </c>
    </row>
    <row r="467" spans="1:19" ht="57" customHeight="1">
      <c r="A467" s="303"/>
      <c r="B467" s="294" t="s">
        <v>141</v>
      </c>
      <c r="C467" s="328" t="s">
        <v>142</v>
      </c>
      <c r="D467" s="327"/>
      <c r="E467" s="71" t="s">
        <v>20</v>
      </c>
      <c r="F467" s="72">
        <v>42370</v>
      </c>
      <c r="G467" s="71" t="s">
        <v>139</v>
      </c>
      <c r="H467" s="305" t="s">
        <v>99</v>
      </c>
      <c r="I467" s="305" t="s">
        <v>23</v>
      </c>
      <c r="J467" s="305" t="s">
        <v>143</v>
      </c>
      <c r="K467" s="305" t="s">
        <v>32</v>
      </c>
      <c r="L467" s="305" t="s">
        <v>32</v>
      </c>
      <c r="M467" s="16">
        <f t="shared" ref="M467:R467" si="58">M468</f>
        <v>27500</v>
      </c>
      <c r="N467" s="16">
        <f t="shared" si="58"/>
        <v>27500</v>
      </c>
      <c r="O467" s="15">
        <f t="shared" si="58"/>
        <v>0</v>
      </c>
      <c r="P467" s="15">
        <f t="shared" si="58"/>
        <v>0</v>
      </c>
      <c r="Q467" s="15">
        <f t="shared" si="58"/>
        <v>0</v>
      </c>
      <c r="R467" s="15">
        <f t="shared" si="58"/>
        <v>0</v>
      </c>
      <c r="S467" s="68"/>
    </row>
    <row r="468" spans="1:19" ht="31.5">
      <c r="A468" s="303"/>
      <c r="B468" s="108"/>
      <c r="C468" s="13" t="s">
        <v>135</v>
      </c>
      <c r="D468" s="327"/>
      <c r="E468" s="71"/>
      <c r="F468" s="72"/>
      <c r="G468" s="71"/>
      <c r="H468" s="6" t="s">
        <v>99</v>
      </c>
      <c r="I468" s="6" t="s">
        <v>23</v>
      </c>
      <c r="J468" s="6" t="s">
        <v>143</v>
      </c>
      <c r="K468" s="6" t="s">
        <v>94</v>
      </c>
      <c r="L468" s="6" t="s">
        <v>32</v>
      </c>
      <c r="M468" s="14">
        <v>27500</v>
      </c>
      <c r="N468" s="14">
        <v>27500</v>
      </c>
      <c r="O468" s="2">
        <v>0</v>
      </c>
      <c r="P468" s="2"/>
      <c r="Q468" s="2"/>
      <c r="R468" s="2"/>
      <c r="S468" s="37">
        <v>1</v>
      </c>
    </row>
    <row r="469" spans="1:19" ht="69" customHeight="1">
      <c r="A469" s="303"/>
      <c r="B469" s="294" t="s">
        <v>144</v>
      </c>
      <c r="C469" s="328" t="s">
        <v>145</v>
      </c>
      <c r="D469" s="327"/>
      <c r="E469" s="71" t="s">
        <v>20</v>
      </c>
      <c r="F469" s="72">
        <v>42370</v>
      </c>
      <c r="G469" s="71" t="s">
        <v>139</v>
      </c>
      <c r="H469" s="305" t="s">
        <v>99</v>
      </c>
      <c r="I469" s="305" t="s">
        <v>23</v>
      </c>
      <c r="J469" s="305" t="s">
        <v>146</v>
      </c>
      <c r="K469" s="305" t="s">
        <v>32</v>
      </c>
      <c r="L469" s="305" t="s">
        <v>32</v>
      </c>
      <c r="M469" s="16">
        <f t="shared" ref="M469:R469" si="59">M470</f>
        <v>114000</v>
      </c>
      <c r="N469" s="16">
        <f t="shared" si="59"/>
        <v>114000</v>
      </c>
      <c r="O469" s="15">
        <f t="shared" si="59"/>
        <v>60000</v>
      </c>
      <c r="P469" s="15">
        <f t="shared" si="59"/>
        <v>60000</v>
      </c>
      <c r="Q469" s="15">
        <f t="shared" si="59"/>
        <v>60000</v>
      </c>
      <c r="R469" s="15">
        <f t="shared" si="59"/>
        <v>60000</v>
      </c>
      <c r="S469" s="68"/>
    </row>
    <row r="470" spans="1:19" ht="31.5">
      <c r="A470" s="303"/>
      <c r="B470" s="108"/>
      <c r="C470" s="13" t="s">
        <v>135</v>
      </c>
      <c r="D470" s="327"/>
      <c r="E470" s="71"/>
      <c r="F470" s="72"/>
      <c r="G470" s="71"/>
      <c r="H470" s="6" t="s">
        <v>99</v>
      </c>
      <c r="I470" s="6" t="s">
        <v>23</v>
      </c>
      <c r="J470" s="6" t="s">
        <v>146</v>
      </c>
      <c r="K470" s="6" t="s">
        <v>94</v>
      </c>
      <c r="L470" s="6" t="s">
        <v>32</v>
      </c>
      <c r="M470" s="14">
        <v>114000</v>
      </c>
      <c r="N470" s="14">
        <v>114000</v>
      </c>
      <c r="O470" s="2">
        <v>60000</v>
      </c>
      <c r="P470" s="9">
        <v>60000</v>
      </c>
      <c r="Q470" s="9">
        <v>60000</v>
      </c>
      <c r="R470" s="9">
        <v>60000</v>
      </c>
      <c r="S470" s="37">
        <v>1</v>
      </c>
    </row>
    <row r="471" spans="1:19" ht="73.5" customHeight="1">
      <c r="A471" s="303"/>
      <c r="B471" s="294" t="s">
        <v>147</v>
      </c>
      <c r="C471" s="328" t="s">
        <v>148</v>
      </c>
      <c r="D471" s="327"/>
      <c r="E471" s="71" t="s">
        <v>20</v>
      </c>
      <c r="F471" s="72">
        <v>42370</v>
      </c>
      <c r="G471" s="71" t="s">
        <v>139</v>
      </c>
      <c r="H471" s="300" t="s">
        <v>99</v>
      </c>
      <c r="I471" s="300" t="s">
        <v>23</v>
      </c>
      <c r="J471" s="300" t="s">
        <v>149</v>
      </c>
      <c r="K471" s="300" t="s">
        <v>32</v>
      </c>
      <c r="L471" s="300" t="s">
        <v>32</v>
      </c>
      <c r="M471" s="16">
        <f>M472</f>
        <v>1757705.3</v>
      </c>
      <c r="N471" s="16">
        <f>N472</f>
        <v>1757705.3</v>
      </c>
      <c r="O471" s="15"/>
      <c r="P471" s="15"/>
      <c r="Q471" s="15"/>
      <c r="R471" s="15"/>
      <c r="S471" s="68"/>
    </row>
    <row r="472" spans="1:19" ht="31.5">
      <c r="A472" s="303"/>
      <c r="B472" s="108"/>
      <c r="C472" s="13" t="s">
        <v>135</v>
      </c>
      <c r="D472" s="327"/>
      <c r="E472" s="71"/>
      <c r="F472" s="61"/>
      <c r="G472" s="60"/>
      <c r="H472" s="6" t="s">
        <v>99</v>
      </c>
      <c r="I472" s="6" t="s">
        <v>23</v>
      </c>
      <c r="J472" s="6" t="s">
        <v>149</v>
      </c>
      <c r="K472" s="6" t="s">
        <v>94</v>
      </c>
      <c r="L472" s="6" t="s">
        <v>95</v>
      </c>
      <c r="M472" s="2">
        <v>1757705.3</v>
      </c>
      <c r="N472" s="2">
        <v>1757705.3</v>
      </c>
      <c r="O472" s="15">
        <v>0</v>
      </c>
      <c r="P472" s="15"/>
      <c r="Q472" s="15"/>
      <c r="R472" s="15"/>
      <c r="S472" s="68">
        <v>1</v>
      </c>
    </row>
    <row r="473" spans="1:19" ht="63">
      <c r="A473" s="303"/>
      <c r="B473" s="294" t="s">
        <v>150</v>
      </c>
      <c r="C473" s="329" t="s">
        <v>151</v>
      </c>
      <c r="D473" s="327"/>
      <c r="E473" s="71" t="s">
        <v>20</v>
      </c>
      <c r="F473" s="72">
        <v>42370</v>
      </c>
      <c r="G473" s="71" t="s">
        <v>139</v>
      </c>
      <c r="H473" s="300" t="s">
        <v>99</v>
      </c>
      <c r="I473" s="300" t="s">
        <v>23</v>
      </c>
      <c r="J473" s="300" t="s">
        <v>152</v>
      </c>
      <c r="K473" s="300" t="s">
        <v>32</v>
      </c>
      <c r="L473" s="300" t="s">
        <v>32</v>
      </c>
      <c r="M473" s="16">
        <f>M474</f>
        <v>439700</v>
      </c>
      <c r="N473" s="16">
        <f>N474</f>
        <v>439700</v>
      </c>
      <c r="O473" s="15"/>
      <c r="P473" s="15"/>
      <c r="Q473" s="15"/>
      <c r="R473" s="15"/>
      <c r="S473" s="68"/>
    </row>
    <row r="474" spans="1:19" ht="31.5">
      <c r="A474" s="303"/>
      <c r="B474" s="108"/>
      <c r="C474" s="13" t="s">
        <v>135</v>
      </c>
      <c r="D474" s="327"/>
      <c r="E474" s="71"/>
      <c r="F474" s="61"/>
      <c r="G474" s="60"/>
      <c r="H474" s="6" t="s">
        <v>99</v>
      </c>
      <c r="I474" s="6" t="s">
        <v>23</v>
      </c>
      <c r="J474" s="300" t="s">
        <v>152</v>
      </c>
      <c r="K474" s="6" t="s">
        <v>94</v>
      </c>
      <c r="L474" s="6" t="s">
        <v>95</v>
      </c>
      <c r="M474" s="2">
        <v>439700</v>
      </c>
      <c r="N474" s="2">
        <v>439700</v>
      </c>
      <c r="O474" s="15"/>
      <c r="P474" s="15"/>
      <c r="Q474" s="15"/>
      <c r="R474" s="15"/>
      <c r="S474" s="68">
        <v>1</v>
      </c>
    </row>
    <row r="475" spans="1:19" ht="63">
      <c r="A475" s="303"/>
      <c r="B475" s="294" t="s">
        <v>153</v>
      </c>
      <c r="C475" s="329" t="s">
        <v>151</v>
      </c>
      <c r="D475" s="327"/>
      <c r="E475" s="71" t="s">
        <v>20</v>
      </c>
      <c r="F475" s="72">
        <v>42370</v>
      </c>
      <c r="G475" s="71" t="s">
        <v>139</v>
      </c>
      <c r="H475" s="300" t="s">
        <v>99</v>
      </c>
      <c r="I475" s="300" t="s">
        <v>23</v>
      </c>
      <c r="J475" s="300" t="s">
        <v>152</v>
      </c>
      <c r="K475" s="300" t="s">
        <v>32</v>
      </c>
      <c r="L475" s="300" t="s">
        <v>32</v>
      </c>
      <c r="M475" s="16">
        <f>M476</f>
        <v>77594.7</v>
      </c>
      <c r="N475" s="16">
        <f>N476</f>
        <v>77594.7</v>
      </c>
      <c r="O475" s="16"/>
      <c r="P475" s="16"/>
      <c r="Q475" s="16"/>
      <c r="R475" s="16"/>
      <c r="S475" s="68"/>
    </row>
    <row r="476" spans="1:19" ht="62.25" customHeight="1">
      <c r="A476" s="303"/>
      <c r="B476" s="108"/>
      <c r="C476" s="13" t="s">
        <v>135</v>
      </c>
      <c r="D476" s="330"/>
      <c r="E476" s="71"/>
      <c r="F476" s="61"/>
      <c r="G476" s="60"/>
      <c r="H476" s="6" t="s">
        <v>99</v>
      </c>
      <c r="I476" s="6" t="s">
        <v>23</v>
      </c>
      <c r="J476" s="6" t="s">
        <v>149</v>
      </c>
      <c r="K476" s="6" t="s">
        <v>94</v>
      </c>
      <c r="L476" s="6" t="s">
        <v>95</v>
      </c>
      <c r="M476" s="2">
        <v>77594.7</v>
      </c>
      <c r="N476" s="2">
        <v>77594.7</v>
      </c>
      <c r="O476" s="16"/>
      <c r="P476" s="16"/>
      <c r="Q476" s="16"/>
      <c r="R476" s="16"/>
      <c r="S476" s="68">
        <v>1</v>
      </c>
    </row>
    <row r="477" spans="1:19" ht="191.25" customHeight="1">
      <c r="A477" s="303"/>
      <c r="B477" s="294" t="s">
        <v>154</v>
      </c>
      <c r="C477" s="329" t="s">
        <v>155</v>
      </c>
      <c r="D477" s="70" t="s">
        <v>156</v>
      </c>
      <c r="E477" s="71" t="s">
        <v>20</v>
      </c>
      <c r="F477" s="72">
        <v>42823</v>
      </c>
      <c r="G477" s="71" t="s">
        <v>139</v>
      </c>
      <c r="H477" s="300" t="s">
        <v>99</v>
      </c>
      <c r="I477" s="300" t="s">
        <v>23</v>
      </c>
      <c r="J477" s="300" t="s">
        <v>157</v>
      </c>
      <c r="K477" s="300" t="s">
        <v>32</v>
      </c>
      <c r="L477" s="300" t="s">
        <v>32</v>
      </c>
      <c r="M477" s="16">
        <f>M478+M479+M480</f>
        <v>7924210</v>
      </c>
      <c r="N477" s="16">
        <f>N478+N479+N480</f>
        <v>7920889.9299999997</v>
      </c>
      <c r="O477" s="15"/>
      <c r="P477" s="15"/>
      <c r="Q477" s="15"/>
      <c r="R477" s="15"/>
      <c r="S477" s="68"/>
    </row>
    <row r="478" spans="1:19" ht="31.5">
      <c r="A478" s="303"/>
      <c r="B478" s="107"/>
      <c r="C478" s="17" t="s">
        <v>158</v>
      </c>
      <c r="D478" s="73"/>
      <c r="E478" s="74"/>
      <c r="F478" s="75"/>
      <c r="G478" s="74"/>
      <c r="H478" s="18" t="s">
        <v>99</v>
      </c>
      <c r="I478" s="18" t="s">
        <v>23</v>
      </c>
      <c r="J478" s="18" t="s">
        <v>157</v>
      </c>
      <c r="K478" s="18" t="s">
        <v>111</v>
      </c>
      <c r="L478" s="18" t="s">
        <v>159</v>
      </c>
      <c r="M478" s="9">
        <v>314000</v>
      </c>
      <c r="N478" s="9">
        <v>314000</v>
      </c>
      <c r="O478" s="15"/>
      <c r="P478" s="15"/>
      <c r="Q478" s="15"/>
      <c r="R478" s="15"/>
      <c r="S478" s="68">
        <v>1</v>
      </c>
    </row>
    <row r="479" spans="1:19" ht="31.5">
      <c r="A479" s="303"/>
      <c r="B479" s="107"/>
      <c r="C479" s="17" t="s">
        <v>160</v>
      </c>
      <c r="D479" s="76"/>
      <c r="E479" s="60"/>
      <c r="F479" s="61"/>
      <c r="G479" s="60"/>
      <c r="H479" s="18" t="s">
        <v>99</v>
      </c>
      <c r="I479" s="18" t="s">
        <v>23</v>
      </c>
      <c r="J479" s="18" t="s">
        <v>157</v>
      </c>
      <c r="K479" s="18" t="s">
        <v>111</v>
      </c>
      <c r="L479" s="18" t="s">
        <v>119</v>
      </c>
      <c r="M479" s="9">
        <v>145578</v>
      </c>
      <c r="N479" s="9">
        <v>145569</v>
      </c>
      <c r="O479" s="15"/>
      <c r="P479" s="15"/>
      <c r="Q479" s="15"/>
      <c r="R479" s="15"/>
      <c r="S479" s="68">
        <v>1</v>
      </c>
    </row>
    <row r="480" spans="1:19" ht="31.5">
      <c r="A480" s="303"/>
      <c r="B480" s="107"/>
      <c r="C480" s="13" t="s">
        <v>135</v>
      </c>
      <c r="D480" s="76"/>
      <c r="E480" s="60"/>
      <c r="F480" s="61"/>
      <c r="G480" s="60"/>
      <c r="H480" s="18" t="s">
        <v>99</v>
      </c>
      <c r="I480" s="18" t="s">
        <v>23</v>
      </c>
      <c r="J480" s="18" t="s">
        <v>157</v>
      </c>
      <c r="K480" s="18" t="s">
        <v>94</v>
      </c>
      <c r="L480" s="18" t="s">
        <v>95</v>
      </c>
      <c r="M480" s="9">
        <v>7464632</v>
      </c>
      <c r="N480" s="9">
        <v>7461320.9299999997</v>
      </c>
      <c r="O480" s="15"/>
      <c r="P480" s="15"/>
      <c r="Q480" s="15"/>
      <c r="R480" s="15"/>
      <c r="S480" s="68">
        <v>1</v>
      </c>
    </row>
    <row r="481" spans="1:27" ht="220.5">
      <c r="A481" s="303"/>
      <c r="B481" s="294" t="s">
        <v>161</v>
      </c>
      <c r="C481" s="328" t="s">
        <v>162</v>
      </c>
      <c r="D481" s="65" t="s">
        <v>98</v>
      </c>
      <c r="E481" s="66" t="s">
        <v>20</v>
      </c>
      <c r="F481" s="67">
        <v>39675</v>
      </c>
      <c r="G481" s="66" t="s">
        <v>42</v>
      </c>
      <c r="H481" s="305" t="s">
        <v>99</v>
      </c>
      <c r="I481" s="305" t="s">
        <v>163</v>
      </c>
      <c r="J481" s="305"/>
      <c r="K481" s="305" t="s">
        <v>32</v>
      </c>
      <c r="L481" s="305" t="s">
        <v>32</v>
      </c>
      <c r="M481" s="15">
        <f t="shared" ref="M481:R481" si="60">SUM(M482:M487)</f>
        <v>24072400</v>
      </c>
      <c r="N481" s="15">
        <f t="shared" si="60"/>
        <v>22807499.529999997</v>
      </c>
      <c r="O481" s="15">
        <f t="shared" si="60"/>
        <v>23077000</v>
      </c>
      <c r="P481" s="15">
        <f t="shared" si="60"/>
        <v>23077000</v>
      </c>
      <c r="Q481" s="15">
        <f t="shared" si="60"/>
        <v>23077000</v>
      </c>
      <c r="R481" s="15">
        <f t="shared" si="60"/>
        <v>23077000</v>
      </c>
      <c r="S481" s="307"/>
    </row>
    <row r="482" spans="1:27" s="38" customFormat="1" ht="63">
      <c r="A482" s="303"/>
      <c r="B482" s="107"/>
      <c r="C482" s="19" t="s">
        <v>164</v>
      </c>
      <c r="D482" s="19" t="s">
        <v>102</v>
      </c>
      <c r="E482" s="19"/>
      <c r="F482" s="19"/>
      <c r="G482" s="19"/>
      <c r="H482" s="3" t="s">
        <v>99</v>
      </c>
      <c r="I482" s="3" t="s">
        <v>163</v>
      </c>
      <c r="J482" s="6" t="s">
        <v>165</v>
      </c>
      <c r="K482" s="3" t="s">
        <v>68</v>
      </c>
      <c r="L482" s="3" t="s">
        <v>104</v>
      </c>
      <c r="M482" s="2"/>
      <c r="N482" s="20"/>
      <c r="O482" s="21"/>
      <c r="P482" s="21"/>
      <c r="Q482" s="21"/>
      <c r="R482" s="21"/>
      <c r="S482" s="3" t="s">
        <v>5</v>
      </c>
    </row>
    <row r="483" spans="1:27" s="38" customFormat="1" ht="24.75" customHeight="1">
      <c r="A483" s="303"/>
      <c r="B483" s="107"/>
      <c r="C483" s="36" t="s">
        <v>134</v>
      </c>
      <c r="D483" s="36"/>
      <c r="E483" s="19"/>
      <c r="F483" s="19"/>
      <c r="G483" s="19"/>
      <c r="H483" s="3" t="s">
        <v>99</v>
      </c>
      <c r="I483" s="3" t="s">
        <v>163</v>
      </c>
      <c r="J483" s="6" t="s">
        <v>166</v>
      </c>
      <c r="K483" s="3" t="s">
        <v>68</v>
      </c>
      <c r="L483" s="3" t="s">
        <v>48</v>
      </c>
      <c r="M483" s="2">
        <v>2048500</v>
      </c>
      <c r="N483" s="20">
        <v>2048225.57</v>
      </c>
      <c r="O483" s="21">
        <v>2134640</v>
      </c>
      <c r="P483" s="21">
        <v>2134640</v>
      </c>
      <c r="Q483" s="21">
        <v>2134640</v>
      </c>
      <c r="R483" s="21">
        <v>2134640</v>
      </c>
      <c r="S483" s="3" t="s">
        <v>5</v>
      </c>
    </row>
    <row r="484" spans="1:27" s="38" customFormat="1" ht="24.75" customHeight="1">
      <c r="A484" s="303"/>
      <c r="B484" s="107"/>
      <c r="C484" s="284" t="s">
        <v>167</v>
      </c>
      <c r="D484" s="284"/>
      <c r="E484" s="284"/>
      <c r="F484" s="284"/>
      <c r="G484" s="284"/>
      <c r="H484" s="3" t="s">
        <v>99</v>
      </c>
      <c r="I484" s="3" t="s">
        <v>163</v>
      </c>
      <c r="J484" s="6" t="s">
        <v>166</v>
      </c>
      <c r="K484" s="22" t="s">
        <v>71</v>
      </c>
      <c r="L484" s="22" t="s">
        <v>49</v>
      </c>
      <c r="M484" s="23">
        <v>613712</v>
      </c>
      <c r="N484" s="24">
        <v>602436.43000000005</v>
      </c>
      <c r="O484" s="25">
        <v>644660</v>
      </c>
      <c r="P484" s="25">
        <v>644660</v>
      </c>
      <c r="Q484" s="25">
        <v>644660</v>
      </c>
      <c r="R484" s="25">
        <v>644660</v>
      </c>
      <c r="S484" s="22" t="s">
        <v>5</v>
      </c>
    </row>
    <row r="485" spans="1:27" s="64" customFormat="1">
      <c r="A485" s="303"/>
      <c r="B485" s="107"/>
      <c r="C485" s="7" t="s">
        <v>105</v>
      </c>
      <c r="D485" s="7"/>
      <c r="E485" s="7"/>
      <c r="F485" s="7"/>
      <c r="G485" s="7"/>
      <c r="H485" s="22" t="s">
        <v>99</v>
      </c>
      <c r="I485" s="22" t="s">
        <v>163</v>
      </c>
      <c r="J485" s="6" t="s">
        <v>166</v>
      </c>
      <c r="K485" s="22" t="s">
        <v>69</v>
      </c>
      <c r="L485" s="22" t="s">
        <v>51</v>
      </c>
      <c r="M485" s="23">
        <v>269388</v>
      </c>
      <c r="N485" s="23">
        <v>249518.04</v>
      </c>
      <c r="O485" s="23">
        <v>200000</v>
      </c>
      <c r="P485" s="23">
        <v>200000</v>
      </c>
      <c r="Q485" s="23">
        <v>200000</v>
      </c>
      <c r="R485" s="23">
        <v>200000</v>
      </c>
      <c r="S485" s="77">
        <v>1</v>
      </c>
      <c r="T485" s="78"/>
      <c r="U485" s="78"/>
      <c r="V485" s="78"/>
      <c r="W485" s="78"/>
      <c r="X485" s="78"/>
      <c r="Y485" s="78"/>
      <c r="Z485" s="78"/>
      <c r="AA485" s="78"/>
    </row>
    <row r="486" spans="1:27" s="64" customFormat="1">
      <c r="A486" s="303"/>
      <c r="B486" s="107"/>
      <c r="C486" s="7" t="s">
        <v>110</v>
      </c>
      <c r="D486" s="36"/>
      <c r="E486" s="36"/>
      <c r="F486" s="36"/>
      <c r="G486" s="36"/>
      <c r="H486" s="3" t="s">
        <v>99</v>
      </c>
      <c r="I486" s="3" t="s">
        <v>163</v>
      </c>
      <c r="J486" s="6" t="s">
        <v>166</v>
      </c>
      <c r="K486" s="3" t="s">
        <v>111</v>
      </c>
      <c r="L486" s="3" t="s">
        <v>32</v>
      </c>
      <c r="M486" s="2">
        <v>20328300</v>
      </c>
      <c r="N486" s="2">
        <v>19104722.329999998</v>
      </c>
      <c r="O486" s="2">
        <v>19647700</v>
      </c>
      <c r="P486" s="2">
        <v>19647700</v>
      </c>
      <c r="Q486" s="2">
        <v>19647700</v>
      </c>
      <c r="R486" s="2">
        <v>19647700</v>
      </c>
      <c r="S486" s="37" t="s">
        <v>5</v>
      </c>
      <c r="T486" s="78"/>
      <c r="U486" s="78"/>
      <c r="V486" s="78"/>
      <c r="W486" s="78"/>
      <c r="X486" s="78"/>
      <c r="Y486" s="78"/>
      <c r="Z486" s="78"/>
      <c r="AA486" s="78"/>
    </row>
    <row r="487" spans="1:27" ht="16.899999999999999" customHeight="1">
      <c r="A487" s="303"/>
      <c r="B487" s="107"/>
      <c r="C487" s="7" t="s">
        <v>113</v>
      </c>
      <c r="D487" s="32"/>
      <c r="E487" s="32"/>
      <c r="F487" s="32"/>
      <c r="G487" s="32"/>
      <c r="H487" s="3" t="s">
        <v>99</v>
      </c>
      <c r="I487" s="3" t="s">
        <v>163</v>
      </c>
      <c r="J487" s="6" t="s">
        <v>166</v>
      </c>
      <c r="K487" s="3" t="s">
        <v>114</v>
      </c>
      <c r="L487" s="3" t="s">
        <v>53</v>
      </c>
      <c r="M487" s="2">
        <v>812500</v>
      </c>
      <c r="N487" s="2">
        <v>802597.16</v>
      </c>
      <c r="O487" s="2">
        <v>450000</v>
      </c>
      <c r="P487" s="2">
        <v>450000</v>
      </c>
      <c r="Q487" s="2">
        <v>450000</v>
      </c>
      <c r="R487" s="2">
        <v>450000</v>
      </c>
      <c r="S487" s="37" t="s">
        <v>5</v>
      </c>
      <c r="T487" s="38"/>
      <c r="U487" s="38"/>
      <c r="V487" s="38"/>
      <c r="W487" s="38"/>
      <c r="X487" s="38"/>
      <c r="Y487" s="38"/>
      <c r="Z487" s="38"/>
      <c r="AA487" s="38"/>
    </row>
    <row r="488" spans="1:27" ht="246.75" customHeight="1">
      <c r="A488" s="303"/>
      <c r="B488" s="294" t="s">
        <v>168</v>
      </c>
      <c r="C488" s="328" t="s">
        <v>169</v>
      </c>
      <c r="D488" s="59" t="s">
        <v>98</v>
      </c>
      <c r="E488" s="60" t="s">
        <v>20</v>
      </c>
      <c r="F488" s="61">
        <v>41640</v>
      </c>
      <c r="G488" s="60" t="s">
        <v>42</v>
      </c>
      <c r="H488" s="300" t="s">
        <v>99</v>
      </c>
      <c r="I488" s="300" t="s">
        <v>163</v>
      </c>
      <c r="J488" s="300"/>
      <c r="K488" s="300" t="s">
        <v>32</v>
      </c>
      <c r="L488" s="300" t="s">
        <v>32</v>
      </c>
      <c r="M488" s="50">
        <f t="shared" ref="M488:R488" si="61">M491+M492+M493</f>
        <v>31466000</v>
      </c>
      <c r="N488" s="50">
        <f t="shared" si="61"/>
        <v>31436993.48</v>
      </c>
      <c r="O488" s="50">
        <f t="shared" si="61"/>
        <v>28370100</v>
      </c>
      <c r="P488" s="50">
        <f t="shared" si="61"/>
        <v>29362100</v>
      </c>
      <c r="Q488" s="50">
        <f t="shared" si="61"/>
        <v>29362100</v>
      </c>
      <c r="R488" s="50">
        <f t="shared" si="61"/>
        <v>29362100</v>
      </c>
      <c r="S488" s="37"/>
    </row>
    <row r="489" spans="1:27" ht="156" hidden="1" customHeight="1">
      <c r="A489" s="303"/>
      <c r="B489" s="250"/>
      <c r="C489" s="331"/>
      <c r="D489" s="79"/>
      <c r="E489" s="71"/>
      <c r="F489" s="72"/>
      <c r="G489" s="74"/>
      <c r="H489" s="332"/>
      <c r="I489" s="332"/>
      <c r="J489" s="332"/>
      <c r="K489" s="332"/>
      <c r="L489" s="332"/>
      <c r="M489" s="26"/>
      <c r="N489" s="26"/>
      <c r="O489" s="26"/>
      <c r="P489" s="26"/>
      <c r="Q489" s="26"/>
      <c r="R489" s="26"/>
      <c r="S489" s="84"/>
    </row>
    <row r="490" spans="1:27" ht="156" hidden="1" customHeight="1">
      <c r="A490" s="303"/>
      <c r="B490" s="107"/>
      <c r="C490" s="333"/>
      <c r="D490" s="80"/>
      <c r="E490" s="81"/>
      <c r="F490" s="82"/>
      <c r="G490" s="74"/>
      <c r="H490" s="317"/>
      <c r="I490" s="316"/>
      <c r="J490" s="316"/>
      <c r="K490" s="317"/>
      <c r="L490" s="317"/>
      <c r="M490" s="4"/>
      <c r="N490" s="27"/>
      <c r="O490" s="4"/>
      <c r="P490" s="4"/>
      <c r="Q490" s="4"/>
      <c r="R490" s="4"/>
      <c r="S490" s="318"/>
    </row>
    <row r="491" spans="1:27" ht="31.5" customHeight="1">
      <c r="A491" s="303"/>
      <c r="B491" s="107"/>
      <c r="C491" s="102" t="s">
        <v>170</v>
      </c>
      <c r="D491" s="102"/>
      <c r="E491" s="102"/>
      <c r="F491" s="102"/>
      <c r="G491" s="102"/>
      <c r="H491" s="6" t="s">
        <v>99</v>
      </c>
      <c r="I491" s="6" t="s">
        <v>163</v>
      </c>
      <c r="J491" s="6" t="s">
        <v>171</v>
      </c>
      <c r="K491" s="6" t="s">
        <v>124</v>
      </c>
      <c r="L491" s="6" t="s">
        <v>95</v>
      </c>
      <c r="M491" s="2">
        <v>30600100</v>
      </c>
      <c r="N491" s="2">
        <v>30600100</v>
      </c>
      <c r="O491" s="2"/>
      <c r="P491" s="2"/>
      <c r="Q491" s="2"/>
      <c r="R491" s="2"/>
      <c r="S491" s="37">
        <v>1</v>
      </c>
    </row>
    <row r="492" spans="1:27" ht="35.25" customHeight="1">
      <c r="A492" s="303"/>
      <c r="B492" s="107"/>
      <c r="C492" s="268"/>
      <c r="D492" s="268"/>
      <c r="E492" s="268"/>
      <c r="F492" s="268"/>
      <c r="G492" s="268"/>
      <c r="H492" s="6" t="s">
        <v>99</v>
      </c>
      <c r="I492" s="6" t="s">
        <v>163</v>
      </c>
      <c r="J492" s="6" t="s">
        <v>172</v>
      </c>
      <c r="K492" s="6" t="s">
        <v>124</v>
      </c>
      <c r="L492" s="6" t="s">
        <v>95</v>
      </c>
      <c r="M492" s="9"/>
      <c r="N492" s="9"/>
      <c r="O492" s="2">
        <v>28370100</v>
      </c>
      <c r="P492" s="2">
        <v>29362100</v>
      </c>
      <c r="Q492" s="2">
        <v>29362100</v>
      </c>
      <c r="R492" s="2">
        <v>29362100</v>
      </c>
      <c r="S492" s="68">
        <v>1</v>
      </c>
    </row>
    <row r="493" spans="1:27" ht="24" customHeight="1">
      <c r="A493" s="303"/>
      <c r="B493" s="108"/>
      <c r="C493" s="7" t="s">
        <v>125</v>
      </c>
      <c r="D493" s="83"/>
      <c r="E493" s="74"/>
      <c r="F493" s="75"/>
      <c r="G493" s="74"/>
      <c r="H493" s="8" t="s">
        <v>99</v>
      </c>
      <c r="I493" s="8" t="s">
        <v>163</v>
      </c>
      <c r="J493" s="6" t="s">
        <v>172</v>
      </c>
      <c r="K493" s="8" t="s">
        <v>94</v>
      </c>
      <c r="L493" s="8" t="s">
        <v>95</v>
      </c>
      <c r="M493" s="9">
        <v>865900</v>
      </c>
      <c r="N493" s="9">
        <v>836893.48</v>
      </c>
      <c r="O493" s="9"/>
      <c r="P493" s="9"/>
      <c r="Q493" s="9"/>
      <c r="R493" s="9"/>
      <c r="S493" s="68">
        <v>1</v>
      </c>
    </row>
    <row r="494" spans="1:27" s="78" customFormat="1" ht="152.25" customHeight="1">
      <c r="A494" s="303"/>
      <c r="B494" s="294" t="s">
        <v>173</v>
      </c>
      <c r="C494" s="306" t="s">
        <v>174</v>
      </c>
      <c r="D494" s="76" t="s">
        <v>175</v>
      </c>
      <c r="E494" s="334" t="s">
        <v>20</v>
      </c>
      <c r="F494" s="335">
        <v>41367</v>
      </c>
      <c r="G494" s="66" t="s">
        <v>42</v>
      </c>
      <c r="H494" s="305" t="s">
        <v>99</v>
      </c>
      <c r="I494" s="305" t="s">
        <v>163</v>
      </c>
      <c r="J494" s="305" t="s">
        <v>176</v>
      </c>
      <c r="K494" s="305" t="s">
        <v>32</v>
      </c>
      <c r="L494" s="313" t="s">
        <v>32</v>
      </c>
      <c r="M494" s="16">
        <f>M497</f>
        <v>341800</v>
      </c>
      <c r="N494" s="15">
        <f t="shared" ref="N494:R494" si="62">N497</f>
        <v>341800</v>
      </c>
      <c r="O494" s="314">
        <f>O497</f>
        <v>300000</v>
      </c>
      <c r="P494" s="314">
        <f>P497</f>
        <v>300000</v>
      </c>
      <c r="Q494" s="314">
        <f>Q497</f>
        <v>300000</v>
      </c>
      <c r="R494" s="314">
        <f t="shared" si="62"/>
        <v>300000</v>
      </c>
      <c r="S494" s="336"/>
    </row>
    <row r="495" spans="1:27" s="78" customFormat="1" ht="76.5" hidden="1" customHeight="1">
      <c r="A495" s="303"/>
      <c r="B495" s="107"/>
      <c r="C495" s="337"/>
      <c r="D495" s="73"/>
      <c r="E495" s="74"/>
      <c r="F495" s="75"/>
      <c r="G495" s="74"/>
      <c r="H495" s="338"/>
      <c r="I495" s="338"/>
      <c r="J495" s="338"/>
      <c r="K495" s="338"/>
      <c r="L495" s="339"/>
      <c r="M495" s="28"/>
      <c r="N495" s="29"/>
      <c r="O495" s="30"/>
      <c r="P495" s="30"/>
      <c r="Q495" s="30"/>
      <c r="R495" s="30"/>
      <c r="S495" s="340"/>
    </row>
    <row r="496" spans="1:27" s="78" customFormat="1" ht="76.5" hidden="1" customHeight="1">
      <c r="A496" s="303"/>
      <c r="B496" s="107"/>
      <c r="C496" s="333"/>
      <c r="D496" s="73"/>
      <c r="E496" s="74"/>
      <c r="F496" s="75"/>
      <c r="G496" s="74"/>
      <c r="H496" s="317"/>
      <c r="I496" s="317"/>
      <c r="J496" s="317"/>
      <c r="K496" s="316"/>
      <c r="L496" s="317"/>
      <c r="M496" s="31"/>
      <c r="N496" s="4"/>
      <c r="O496" s="4"/>
      <c r="P496" s="4"/>
      <c r="Q496" s="4"/>
      <c r="R496" s="4"/>
      <c r="S496" s="341"/>
    </row>
    <row r="497" spans="1:19" s="38" customFormat="1" ht="31.9" customHeight="1">
      <c r="A497" s="303"/>
      <c r="B497" s="108"/>
      <c r="C497" s="36" t="s">
        <v>177</v>
      </c>
      <c r="D497" s="70"/>
      <c r="E497" s="60"/>
      <c r="F497" s="61"/>
      <c r="G497" s="60"/>
      <c r="H497" s="3" t="s">
        <v>99</v>
      </c>
      <c r="I497" s="3" t="s">
        <v>163</v>
      </c>
      <c r="J497" s="18" t="s">
        <v>176</v>
      </c>
      <c r="K497" s="3" t="s">
        <v>178</v>
      </c>
      <c r="L497" s="3" t="s">
        <v>179</v>
      </c>
      <c r="M497" s="2">
        <v>341800</v>
      </c>
      <c r="N497" s="2">
        <v>341800</v>
      </c>
      <c r="O497" s="2">
        <v>300000</v>
      </c>
      <c r="P497" s="2">
        <v>300000</v>
      </c>
      <c r="Q497" s="2">
        <v>300000</v>
      </c>
      <c r="R497" s="2">
        <v>300000</v>
      </c>
      <c r="S497" s="37">
        <v>1</v>
      </c>
    </row>
    <row r="498" spans="1:19" s="38" customFormat="1" ht="381.75" customHeight="1">
      <c r="A498" s="303"/>
      <c r="B498" s="294" t="s">
        <v>180</v>
      </c>
      <c r="C498" s="342" t="s">
        <v>181</v>
      </c>
      <c r="D498" s="343" t="s">
        <v>182</v>
      </c>
      <c r="E498" s="60" t="s">
        <v>20</v>
      </c>
      <c r="F498" s="61">
        <v>41640</v>
      </c>
      <c r="G498" s="60" t="s">
        <v>42</v>
      </c>
      <c r="H498" s="300" t="s">
        <v>99</v>
      </c>
      <c r="I498" s="300" t="s">
        <v>163</v>
      </c>
      <c r="J498" s="300" t="s">
        <v>183</v>
      </c>
      <c r="K498" s="300" t="s">
        <v>32</v>
      </c>
      <c r="L498" s="300" t="s">
        <v>32</v>
      </c>
      <c r="M498" s="50">
        <f>M499+M500+M501+M502+M503+M504</f>
        <v>162366400</v>
      </c>
      <c r="N498" s="50">
        <f>N499+N500+N501+N502+N503+N504</f>
        <v>162366399.97999999</v>
      </c>
      <c r="O498" s="50">
        <f>O499+O500+O502+O503+O504+O501</f>
        <v>165310000</v>
      </c>
      <c r="P498" s="50">
        <f>P499+P500+P502+P503+P504+P501</f>
        <v>166474000</v>
      </c>
      <c r="Q498" s="50">
        <f>Q499+Q500+Q502+Q503+Q504+Q501</f>
        <v>166474000</v>
      </c>
      <c r="R498" s="50">
        <f>R499+R500+R502+R503+R504+R501</f>
        <v>166474000</v>
      </c>
      <c r="S498" s="50"/>
    </row>
    <row r="499" spans="1:19" s="38" customFormat="1" ht="99" customHeight="1">
      <c r="A499" s="303"/>
      <c r="B499" s="344"/>
      <c r="C499" s="7" t="s">
        <v>184</v>
      </c>
      <c r="D499" s="103" t="s">
        <v>102</v>
      </c>
      <c r="E499" s="7"/>
      <c r="F499" s="7"/>
      <c r="G499" s="7"/>
      <c r="H499" s="6" t="s">
        <v>99</v>
      </c>
      <c r="I499" s="6" t="s">
        <v>163</v>
      </c>
      <c r="J499" s="6" t="s">
        <v>183</v>
      </c>
      <c r="K499" s="6" t="s">
        <v>68</v>
      </c>
      <c r="L499" s="6" t="s">
        <v>104</v>
      </c>
      <c r="M499" s="2"/>
      <c r="N499" s="2"/>
      <c r="O499" s="2"/>
      <c r="P499" s="2"/>
      <c r="Q499" s="2"/>
      <c r="R499" s="2"/>
      <c r="S499" s="37">
        <v>1</v>
      </c>
    </row>
    <row r="500" spans="1:19" s="38" customFormat="1" ht="16.149999999999999" customHeight="1">
      <c r="A500" s="303"/>
      <c r="B500" s="344"/>
      <c r="C500" s="7" t="s">
        <v>134</v>
      </c>
      <c r="D500" s="345"/>
      <c r="E500" s="36"/>
      <c r="F500" s="36"/>
      <c r="G500" s="36"/>
      <c r="H500" s="6" t="s">
        <v>99</v>
      </c>
      <c r="I500" s="6" t="s">
        <v>163</v>
      </c>
      <c r="J500" s="6" t="s">
        <v>185</v>
      </c>
      <c r="K500" s="6" t="s">
        <v>68</v>
      </c>
      <c r="L500" s="6" t="s">
        <v>48</v>
      </c>
      <c r="M500" s="2">
        <v>38497036.759999998</v>
      </c>
      <c r="N500" s="2">
        <v>38497036.759999998</v>
      </c>
      <c r="O500" s="2">
        <v>40428014</v>
      </c>
      <c r="P500" s="2">
        <v>40428014</v>
      </c>
      <c r="Q500" s="2">
        <v>40428014</v>
      </c>
      <c r="R500" s="2">
        <v>40428014</v>
      </c>
      <c r="S500" s="37">
        <v>1</v>
      </c>
    </row>
    <row r="501" spans="1:19" s="38" customFormat="1" ht="16.149999999999999" customHeight="1">
      <c r="A501" s="303"/>
      <c r="B501" s="344"/>
      <c r="C501" s="7" t="s">
        <v>167</v>
      </c>
      <c r="D501" s="346"/>
      <c r="E501" s="284"/>
      <c r="F501" s="284"/>
      <c r="G501" s="284"/>
      <c r="H501" s="6" t="s">
        <v>99</v>
      </c>
      <c r="I501" s="6" t="s">
        <v>163</v>
      </c>
      <c r="J501" s="6" t="s">
        <v>185</v>
      </c>
      <c r="K501" s="6" t="s">
        <v>71</v>
      </c>
      <c r="L501" s="6" t="s">
        <v>49</v>
      </c>
      <c r="M501" s="2">
        <v>11567963.24</v>
      </c>
      <c r="N501" s="2">
        <v>11567963.220000001</v>
      </c>
      <c r="O501" s="2">
        <v>12209261</v>
      </c>
      <c r="P501" s="2">
        <v>12209261</v>
      </c>
      <c r="Q501" s="2">
        <v>12209261</v>
      </c>
      <c r="R501" s="2">
        <v>12209261</v>
      </c>
      <c r="S501" s="37">
        <v>1</v>
      </c>
    </row>
    <row r="502" spans="1:19" s="38" customFormat="1" ht="19.899999999999999" customHeight="1">
      <c r="A502" s="303"/>
      <c r="B502" s="344"/>
      <c r="C502" s="7" t="s">
        <v>110</v>
      </c>
      <c r="D502" s="7"/>
      <c r="E502" s="7"/>
      <c r="F502" s="7"/>
      <c r="G502" s="7"/>
      <c r="H502" s="6" t="s">
        <v>99</v>
      </c>
      <c r="I502" s="6" t="s">
        <v>163</v>
      </c>
      <c r="J502" s="6" t="s">
        <v>185</v>
      </c>
      <c r="K502" s="6" t="s">
        <v>111</v>
      </c>
      <c r="L502" s="6" t="s">
        <v>32</v>
      </c>
      <c r="M502" s="2">
        <v>1584600</v>
      </c>
      <c r="N502" s="2">
        <v>1584600</v>
      </c>
      <c r="O502" s="2">
        <v>1594800</v>
      </c>
      <c r="P502" s="2">
        <v>1594800</v>
      </c>
      <c r="Q502" s="2">
        <v>1594800</v>
      </c>
      <c r="R502" s="2">
        <v>1594800</v>
      </c>
      <c r="S502" s="37">
        <v>1</v>
      </c>
    </row>
    <row r="503" spans="1:19" s="38" customFormat="1" ht="50.25" customHeight="1">
      <c r="A503" s="303"/>
      <c r="B503" s="344"/>
      <c r="C503" s="7" t="s">
        <v>186</v>
      </c>
      <c r="D503" s="32"/>
      <c r="E503" s="32"/>
      <c r="F503" s="32"/>
      <c r="G503" s="32"/>
      <c r="H503" s="6" t="s">
        <v>99</v>
      </c>
      <c r="I503" s="6" t="s">
        <v>163</v>
      </c>
      <c r="J503" s="6" t="s">
        <v>185</v>
      </c>
      <c r="K503" s="6" t="s">
        <v>124</v>
      </c>
      <c r="L503" s="6" t="s">
        <v>95</v>
      </c>
      <c r="M503" s="2">
        <v>110716800</v>
      </c>
      <c r="N503" s="9">
        <v>110716800</v>
      </c>
      <c r="O503" s="2">
        <v>111077925</v>
      </c>
      <c r="P503" s="2">
        <v>112241925</v>
      </c>
      <c r="Q503" s="2">
        <v>112241925</v>
      </c>
      <c r="R503" s="2">
        <v>112241925</v>
      </c>
      <c r="S503" s="68">
        <v>1</v>
      </c>
    </row>
    <row r="504" spans="1:19" s="38" customFormat="1" ht="51" customHeight="1">
      <c r="A504" s="303"/>
      <c r="B504" s="347"/>
      <c r="C504" s="100" t="s">
        <v>187</v>
      </c>
      <c r="D504" s="83"/>
      <c r="E504" s="74"/>
      <c r="F504" s="75"/>
      <c r="G504" s="74"/>
      <c r="H504" s="18" t="s">
        <v>99</v>
      </c>
      <c r="I504" s="18" t="s">
        <v>163</v>
      </c>
      <c r="J504" s="6" t="s">
        <v>185</v>
      </c>
      <c r="K504" s="18" t="s">
        <v>94</v>
      </c>
      <c r="L504" s="18" t="s">
        <v>95</v>
      </c>
      <c r="M504" s="9"/>
      <c r="N504" s="9"/>
      <c r="O504" s="9"/>
      <c r="P504" s="9"/>
      <c r="Q504" s="9"/>
      <c r="R504" s="9"/>
      <c r="S504" s="68">
        <v>1</v>
      </c>
    </row>
    <row r="505" spans="1:19" s="38" customFormat="1" ht="220.5">
      <c r="A505" s="303"/>
      <c r="B505" s="294" t="s">
        <v>188</v>
      </c>
      <c r="C505" s="306" t="s">
        <v>189</v>
      </c>
      <c r="D505" s="59" t="s">
        <v>98</v>
      </c>
      <c r="E505" s="60" t="s">
        <v>20</v>
      </c>
      <c r="F505" s="61">
        <v>40909</v>
      </c>
      <c r="G505" s="60" t="s">
        <v>42</v>
      </c>
      <c r="H505" s="313" t="s">
        <v>99</v>
      </c>
      <c r="I505" s="305" t="s">
        <v>163</v>
      </c>
      <c r="J505" s="305"/>
      <c r="K505" s="305" t="s">
        <v>32</v>
      </c>
      <c r="L505" s="305" t="s">
        <v>32</v>
      </c>
      <c r="M505" s="314">
        <f t="shared" ref="M505:R505" si="63">M506+M507</f>
        <v>10697712</v>
      </c>
      <c r="N505" s="314">
        <f t="shared" si="63"/>
        <v>10697712</v>
      </c>
      <c r="O505" s="314">
        <f t="shared" si="63"/>
        <v>11376000</v>
      </c>
      <c r="P505" s="314">
        <f t="shared" si="63"/>
        <v>11376000</v>
      </c>
      <c r="Q505" s="314">
        <f t="shared" si="63"/>
        <v>11376000</v>
      </c>
      <c r="R505" s="314">
        <f t="shared" si="63"/>
        <v>11376000</v>
      </c>
      <c r="S505" s="348"/>
    </row>
    <row r="506" spans="1:19" s="38" customFormat="1">
      <c r="A506" s="303"/>
      <c r="B506" s="107"/>
      <c r="C506" s="33" t="s">
        <v>190</v>
      </c>
      <c r="D506" s="34"/>
      <c r="E506" s="34"/>
      <c r="F506" s="34"/>
      <c r="G506" s="34"/>
      <c r="H506" s="6" t="s">
        <v>99</v>
      </c>
      <c r="I506" s="6" t="s">
        <v>163</v>
      </c>
      <c r="J506" s="18" t="s">
        <v>191</v>
      </c>
      <c r="K506" s="6" t="s">
        <v>111</v>
      </c>
      <c r="L506" s="6" t="s">
        <v>109</v>
      </c>
      <c r="M506" s="2">
        <v>2370412</v>
      </c>
      <c r="N506" s="2">
        <v>2370412</v>
      </c>
      <c r="O506" s="2">
        <v>2450000</v>
      </c>
      <c r="P506" s="2">
        <v>2450000</v>
      </c>
      <c r="Q506" s="2">
        <v>2450000</v>
      </c>
      <c r="R506" s="2">
        <v>2450000</v>
      </c>
      <c r="S506" s="37"/>
    </row>
    <row r="507" spans="1:19" s="38" customFormat="1" ht="38.25" customHeight="1">
      <c r="A507" s="303"/>
      <c r="B507" s="108"/>
      <c r="C507" s="100" t="s">
        <v>170</v>
      </c>
      <c r="D507" s="285"/>
      <c r="E507" s="285"/>
      <c r="F507" s="285"/>
      <c r="G507" s="285"/>
      <c r="H507" s="18" t="s">
        <v>99</v>
      </c>
      <c r="I507" s="18" t="s">
        <v>163</v>
      </c>
      <c r="J507" s="18" t="s">
        <v>191</v>
      </c>
      <c r="K507" s="18" t="s">
        <v>124</v>
      </c>
      <c r="L507" s="18" t="s">
        <v>95</v>
      </c>
      <c r="M507" s="9">
        <v>8327300</v>
      </c>
      <c r="N507" s="9">
        <v>8327300</v>
      </c>
      <c r="O507" s="9">
        <v>8926000</v>
      </c>
      <c r="P507" s="9">
        <v>8926000</v>
      </c>
      <c r="Q507" s="9">
        <v>8926000</v>
      </c>
      <c r="R507" s="9">
        <v>8926000</v>
      </c>
      <c r="S507" s="84">
        <v>1</v>
      </c>
    </row>
    <row r="508" spans="1:19" s="38" customFormat="1" ht="342.75" customHeight="1">
      <c r="A508" s="303"/>
      <c r="B508" s="294" t="s">
        <v>192</v>
      </c>
      <c r="C508" s="56" t="s">
        <v>193</v>
      </c>
      <c r="D508" s="5" t="s">
        <v>194</v>
      </c>
      <c r="E508" s="60" t="s">
        <v>20</v>
      </c>
      <c r="F508" s="61">
        <v>41640</v>
      </c>
      <c r="G508" s="60" t="s">
        <v>139</v>
      </c>
      <c r="H508" s="300" t="s">
        <v>99</v>
      </c>
      <c r="I508" s="300" t="s">
        <v>163</v>
      </c>
      <c r="J508" s="300"/>
      <c r="K508" s="300" t="s">
        <v>32</v>
      </c>
      <c r="L508" s="300" t="s">
        <v>32</v>
      </c>
      <c r="M508" s="50">
        <f>M509+M510</f>
        <v>4746000</v>
      </c>
      <c r="N508" s="50">
        <f>N509+N510</f>
        <v>4746000</v>
      </c>
      <c r="O508" s="50">
        <f>O511+O512</f>
        <v>4977000</v>
      </c>
      <c r="P508" s="50">
        <f>P511+P512</f>
        <v>4977000</v>
      </c>
      <c r="Q508" s="50">
        <f>Q511+Q512</f>
        <v>4977000</v>
      </c>
      <c r="R508" s="50">
        <f>R511+R512</f>
        <v>4977000</v>
      </c>
      <c r="S508" s="243"/>
    </row>
    <row r="509" spans="1:19">
      <c r="A509" s="303"/>
      <c r="B509" s="107"/>
      <c r="C509" s="284" t="s">
        <v>108</v>
      </c>
      <c r="D509" s="32"/>
      <c r="E509" s="32"/>
      <c r="F509" s="32"/>
      <c r="G509" s="32"/>
      <c r="H509" s="35" t="s">
        <v>99</v>
      </c>
      <c r="I509" s="35" t="s">
        <v>163</v>
      </c>
      <c r="J509" s="35" t="s">
        <v>195</v>
      </c>
      <c r="K509" s="35" t="s">
        <v>111</v>
      </c>
      <c r="L509" s="35" t="s">
        <v>109</v>
      </c>
      <c r="M509" s="23">
        <v>959800</v>
      </c>
      <c r="N509" s="23">
        <v>959800</v>
      </c>
      <c r="O509" s="23"/>
      <c r="P509" s="23"/>
      <c r="Q509" s="23"/>
      <c r="R509" s="23"/>
      <c r="S509" s="77">
        <v>1</v>
      </c>
    </row>
    <row r="510" spans="1:19" ht="36.75" customHeight="1">
      <c r="A510" s="303"/>
      <c r="B510" s="107"/>
      <c r="C510" s="100" t="s">
        <v>170</v>
      </c>
      <c r="D510" s="34"/>
      <c r="E510" s="34"/>
      <c r="F510" s="34"/>
      <c r="G510" s="34"/>
      <c r="H510" s="6" t="s">
        <v>99</v>
      </c>
      <c r="I510" s="6" t="s">
        <v>163</v>
      </c>
      <c r="J510" s="6" t="s">
        <v>195</v>
      </c>
      <c r="K510" s="6" t="s">
        <v>124</v>
      </c>
      <c r="L510" s="6" t="s">
        <v>95</v>
      </c>
      <c r="M510" s="2">
        <v>3786200</v>
      </c>
      <c r="N510" s="2">
        <v>3786200</v>
      </c>
      <c r="O510" s="2"/>
      <c r="P510" s="2"/>
      <c r="Q510" s="2"/>
      <c r="R510" s="2"/>
      <c r="S510" s="68">
        <v>1</v>
      </c>
    </row>
    <row r="511" spans="1:19" ht="36.75" customHeight="1">
      <c r="A511" s="303"/>
      <c r="B511" s="107"/>
      <c r="C511" s="10" t="s">
        <v>190</v>
      </c>
      <c r="D511" s="349"/>
      <c r="E511" s="349"/>
      <c r="F511" s="349"/>
      <c r="G511" s="349"/>
      <c r="H511" s="18" t="s">
        <v>99</v>
      </c>
      <c r="I511" s="18" t="s">
        <v>163</v>
      </c>
      <c r="J511" s="18" t="s">
        <v>196</v>
      </c>
      <c r="K511" s="18" t="s">
        <v>111</v>
      </c>
      <c r="L511" s="18" t="s">
        <v>109</v>
      </c>
      <c r="M511" s="9"/>
      <c r="N511" s="9"/>
      <c r="O511" s="9">
        <v>960000</v>
      </c>
      <c r="P511" s="9">
        <v>960000</v>
      </c>
      <c r="Q511" s="9">
        <v>960000</v>
      </c>
      <c r="R511" s="9">
        <v>960000</v>
      </c>
      <c r="S511" s="68">
        <v>1</v>
      </c>
    </row>
    <row r="512" spans="1:19" ht="67.5" customHeight="1">
      <c r="A512" s="303"/>
      <c r="B512" s="108"/>
      <c r="C512" s="285" t="s">
        <v>186</v>
      </c>
      <c r="D512" s="10"/>
      <c r="E512" s="10"/>
      <c r="F512" s="10"/>
      <c r="G512" s="10"/>
      <c r="H512" s="18" t="s">
        <v>99</v>
      </c>
      <c r="I512" s="18" t="s">
        <v>163</v>
      </c>
      <c r="J512" s="18" t="s">
        <v>196</v>
      </c>
      <c r="K512" s="18" t="s">
        <v>124</v>
      </c>
      <c r="L512" s="18" t="s">
        <v>95</v>
      </c>
      <c r="M512" s="9"/>
      <c r="N512" s="9"/>
      <c r="O512" s="9">
        <v>4017000</v>
      </c>
      <c r="P512" s="9">
        <v>4017000</v>
      </c>
      <c r="Q512" s="9">
        <v>4017000</v>
      </c>
      <c r="R512" s="9">
        <v>4017000</v>
      </c>
      <c r="S512" s="68">
        <v>1</v>
      </c>
    </row>
    <row r="513" spans="1:19" ht="240" customHeight="1">
      <c r="A513" s="303"/>
      <c r="B513" s="350" t="s">
        <v>197</v>
      </c>
      <c r="C513" s="328" t="s">
        <v>127</v>
      </c>
      <c r="D513" s="351" t="s">
        <v>128</v>
      </c>
      <c r="E513" s="66"/>
      <c r="F513" s="67"/>
      <c r="G513" s="66"/>
      <c r="H513" s="305" t="s">
        <v>99</v>
      </c>
      <c r="I513" s="305" t="s">
        <v>163</v>
      </c>
      <c r="J513" s="305" t="s">
        <v>198</v>
      </c>
      <c r="K513" s="305" t="s">
        <v>32</v>
      </c>
      <c r="L513" s="305" t="s">
        <v>32</v>
      </c>
      <c r="M513" s="15">
        <f t="shared" ref="M513:R513" si="64">M514</f>
        <v>5457000</v>
      </c>
      <c r="N513" s="15">
        <f t="shared" si="64"/>
        <v>5457000</v>
      </c>
      <c r="O513" s="15">
        <f t="shared" si="64"/>
        <v>5040000</v>
      </c>
      <c r="P513" s="15">
        <f t="shared" si="64"/>
        <v>5040000</v>
      </c>
      <c r="Q513" s="15">
        <f t="shared" si="64"/>
        <v>5040000</v>
      </c>
      <c r="R513" s="15">
        <f t="shared" si="64"/>
        <v>5040000</v>
      </c>
      <c r="S513" s="352"/>
    </row>
    <row r="514" spans="1:19" ht="50.25" customHeight="1">
      <c r="A514" s="303"/>
      <c r="B514" s="353"/>
      <c r="C514" s="36" t="s">
        <v>199</v>
      </c>
      <c r="D514" s="36"/>
      <c r="E514" s="36"/>
      <c r="F514" s="36"/>
      <c r="G514" s="36"/>
      <c r="H514" s="6" t="s">
        <v>99</v>
      </c>
      <c r="I514" s="6" t="s">
        <v>163</v>
      </c>
      <c r="J514" s="6" t="s">
        <v>129</v>
      </c>
      <c r="K514" s="6" t="s">
        <v>69</v>
      </c>
      <c r="L514" s="6" t="s">
        <v>51</v>
      </c>
      <c r="M514" s="2">
        <v>5457000</v>
      </c>
      <c r="N514" s="2">
        <v>5457000</v>
      </c>
      <c r="O514" s="2">
        <v>5040000</v>
      </c>
      <c r="P514" s="2">
        <v>5040000</v>
      </c>
      <c r="Q514" s="2">
        <v>5040000</v>
      </c>
      <c r="R514" s="2">
        <v>5040000</v>
      </c>
      <c r="S514" s="37">
        <v>1</v>
      </c>
    </row>
    <row r="515" spans="1:19" s="78" customFormat="1" ht="41.25" customHeight="1">
      <c r="A515" s="303"/>
      <c r="B515" s="354" t="s">
        <v>200</v>
      </c>
      <c r="C515" s="56" t="s">
        <v>201</v>
      </c>
      <c r="D515" s="319" t="s">
        <v>202</v>
      </c>
      <c r="E515" s="56"/>
      <c r="F515" s="56"/>
      <c r="G515" s="56"/>
      <c r="H515" s="300" t="s">
        <v>99</v>
      </c>
      <c r="I515" s="300" t="s">
        <v>163</v>
      </c>
      <c r="J515" s="300" t="s">
        <v>203</v>
      </c>
      <c r="K515" s="300" t="s">
        <v>32</v>
      </c>
      <c r="L515" s="300" t="s">
        <v>32</v>
      </c>
      <c r="M515" s="50"/>
      <c r="N515" s="50"/>
      <c r="O515" s="50">
        <f>O516</f>
        <v>6912000</v>
      </c>
      <c r="P515" s="50">
        <f>P516</f>
        <v>0</v>
      </c>
      <c r="Q515" s="50">
        <f>Q516</f>
        <v>0</v>
      </c>
      <c r="R515" s="50">
        <f>R516</f>
        <v>0</v>
      </c>
      <c r="S515" s="355"/>
    </row>
    <row r="516" spans="1:19" s="38" customFormat="1" ht="41.25" customHeight="1">
      <c r="A516" s="303"/>
      <c r="B516" s="242"/>
      <c r="C516" s="36" t="s">
        <v>204</v>
      </c>
      <c r="D516" s="36"/>
      <c r="E516" s="36"/>
      <c r="F516" s="36"/>
      <c r="G516" s="36"/>
      <c r="H516" s="6" t="s">
        <v>99</v>
      </c>
      <c r="I516" s="6" t="s">
        <v>163</v>
      </c>
      <c r="J516" s="6" t="s">
        <v>203</v>
      </c>
      <c r="K516" s="6" t="s">
        <v>94</v>
      </c>
      <c r="L516" s="6" t="s">
        <v>95</v>
      </c>
      <c r="M516" s="2"/>
      <c r="N516" s="2"/>
      <c r="O516" s="2">
        <v>6912000</v>
      </c>
      <c r="P516" s="2"/>
      <c r="Q516" s="2"/>
      <c r="R516" s="2"/>
      <c r="S516" s="37">
        <v>1</v>
      </c>
    </row>
    <row r="517" spans="1:19" s="78" customFormat="1" ht="41.25" customHeight="1">
      <c r="A517" s="303"/>
      <c r="B517" s="350" t="s">
        <v>205</v>
      </c>
      <c r="C517" s="56" t="s">
        <v>206</v>
      </c>
      <c r="D517" s="319" t="s">
        <v>202</v>
      </c>
      <c r="E517" s="56"/>
      <c r="F517" s="56"/>
      <c r="G517" s="56"/>
      <c r="H517" s="300" t="s">
        <v>99</v>
      </c>
      <c r="I517" s="300" t="s">
        <v>163</v>
      </c>
      <c r="J517" s="300" t="s">
        <v>207</v>
      </c>
      <c r="K517" s="300" t="s">
        <v>32</v>
      </c>
      <c r="L517" s="300" t="s">
        <v>32</v>
      </c>
      <c r="M517" s="50"/>
      <c r="N517" s="50"/>
      <c r="O517" s="50">
        <f>O518</f>
        <v>768000</v>
      </c>
      <c r="P517" s="50"/>
      <c r="Q517" s="50"/>
      <c r="R517" s="50"/>
      <c r="S517" s="355"/>
    </row>
    <row r="518" spans="1:19" ht="41.25" customHeight="1">
      <c r="A518" s="303"/>
      <c r="B518" s="356"/>
      <c r="C518" s="36" t="s">
        <v>204</v>
      </c>
      <c r="D518" s="36"/>
      <c r="E518" s="36"/>
      <c r="F518" s="36"/>
      <c r="G518" s="36"/>
      <c r="H518" s="6" t="s">
        <v>99</v>
      </c>
      <c r="I518" s="6" t="s">
        <v>163</v>
      </c>
      <c r="J518" s="6" t="s">
        <v>207</v>
      </c>
      <c r="K518" s="6" t="s">
        <v>94</v>
      </c>
      <c r="L518" s="6" t="s">
        <v>95</v>
      </c>
      <c r="M518" s="2"/>
      <c r="N518" s="2"/>
      <c r="O518" s="2">
        <v>768000</v>
      </c>
      <c r="P518" s="2"/>
      <c r="Q518" s="2"/>
      <c r="R518" s="2"/>
      <c r="S518" s="37">
        <v>1</v>
      </c>
    </row>
    <row r="519" spans="1:19" ht="342" customHeight="1">
      <c r="A519" s="303"/>
      <c r="B519" s="350" t="s">
        <v>208</v>
      </c>
      <c r="C519" s="56" t="s">
        <v>209</v>
      </c>
      <c r="D519" s="70" t="s">
        <v>210</v>
      </c>
      <c r="E519" s="60" t="s">
        <v>20</v>
      </c>
      <c r="F519" s="61">
        <v>41759</v>
      </c>
      <c r="G519" s="60" t="s">
        <v>42</v>
      </c>
      <c r="H519" s="298" t="s">
        <v>99</v>
      </c>
      <c r="I519" s="298" t="s">
        <v>163</v>
      </c>
      <c r="J519" s="298" t="s">
        <v>211</v>
      </c>
      <c r="K519" s="298" t="s">
        <v>32</v>
      </c>
      <c r="L519" s="298" t="s">
        <v>32</v>
      </c>
      <c r="M519" s="50">
        <f>M520</f>
        <v>425500</v>
      </c>
      <c r="N519" s="50">
        <f t="shared" ref="N519:R519" si="65">N520</f>
        <v>425445.73</v>
      </c>
      <c r="O519" s="50">
        <f t="shared" si="65"/>
        <v>445100</v>
      </c>
      <c r="P519" s="50">
        <f t="shared" si="65"/>
        <v>445100</v>
      </c>
      <c r="Q519" s="50">
        <f t="shared" si="65"/>
        <v>445100</v>
      </c>
      <c r="R519" s="50">
        <f t="shared" si="65"/>
        <v>445100</v>
      </c>
      <c r="S519" s="243"/>
    </row>
    <row r="520" spans="1:19" ht="47.25">
      <c r="A520" s="303"/>
      <c r="B520" s="108"/>
      <c r="C520" s="7" t="s">
        <v>212</v>
      </c>
      <c r="D520" s="32"/>
      <c r="E520" s="32"/>
      <c r="F520" s="32"/>
      <c r="G520" s="32"/>
      <c r="H520" s="3" t="s">
        <v>99</v>
      </c>
      <c r="I520" s="3" t="s">
        <v>163</v>
      </c>
      <c r="J520" s="3" t="s">
        <v>213</v>
      </c>
      <c r="K520" s="3" t="s">
        <v>94</v>
      </c>
      <c r="L520" s="3" t="s">
        <v>95</v>
      </c>
      <c r="M520" s="2">
        <v>425500</v>
      </c>
      <c r="N520" s="9">
        <v>425445.73</v>
      </c>
      <c r="O520" s="2">
        <v>445100</v>
      </c>
      <c r="P520" s="2">
        <v>445100</v>
      </c>
      <c r="Q520" s="2">
        <v>445100</v>
      </c>
      <c r="R520" s="2">
        <v>445100</v>
      </c>
      <c r="S520" s="68">
        <v>1</v>
      </c>
    </row>
    <row r="521" spans="1:19" ht="105.75" customHeight="1">
      <c r="A521" s="303"/>
      <c r="B521" s="294" t="s">
        <v>214</v>
      </c>
      <c r="C521" s="357" t="s">
        <v>215</v>
      </c>
      <c r="D521" s="85" t="s">
        <v>216</v>
      </c>
      <c r="E521" s="60" t="s">
        <v>20</v>
      </c>
      <c r="F521" s="61">
        <v>42536</v>
      </c>
      <c r="G521" s="60">
        <v>2016</v>
      </c>
      <c r="H521" s="358" t="s">
        <v>99</v>
      </c>
      <c r="I521" s="358" t="s">
        <v>163</v>
      </c>
      <c r="J521" s="305" t="s">
        <v>217</v>
      </c>
      <c r="K521" s="305" t="s">
        <v>32</v>
      </c>
      <c r="L521" s="305" t="s">
        <v>32</v>
      </c>
      <c r="M521" s="16">
        <f t="shared" ref="M521:R521" si="66">M522</f>
        <v>576400</v>
      </c>
      <c r="N521" s="16">
        <f t="shared" si="66"/>
        <v>576400</v>
      </c>
      <c r="O521" s="16">
        <f t="shared" si="66"/>
        <v>224000</v>
      </c>
      <c r="P521" s="15">
        <f t="shared" si="66"/>
        <v>0</v>
      </c>
      <c r="Q521" s="15">
        <f t="shared" si="66"/>
        <v>0</v>
      </c>
      <c r="R521" s="15">
        <f t="shared" si="66"/>
        <v>0</v>
      </c>
      <c r="S521" s="352"/>
    </row>
    <row r="522" spans="1:19">
      <c r="A522" s="303"/>
      <c r="B522" s="108"/>
      <c r="C522" s="100" t="s">
        <v>218</v>
      </c>
      <c r="D522" s="85"/>
      <c r="E522" s="60"/>
      <c r="F522" s="61"/>
      <c r="G522" s="60"/>
      <c r="H522" s="6" t="s">
        <v>99</v>
      </c>
      <c r="I522" s="6" t="s">
        <v>163</v>
      </c>
      <c r="J522" s="6" t="s">
        <v>217</v>
      </c>
      <c r="K522" s="6" t="s">
        <v>111</v>
      </c>
      <c r="L522" s="6" t="s">
        <v>159</v>
      </c>
      <c r="M522" s="40">
        <v>576400</v>
      </c>
      <c r="N522" s="40">
        <v>576400</v>
      </c>
      <c r="O522" s="9">
        <v>224000</v>
      </c>
      <c r="P522" s="9"/>
      <c r="Q522" s="9"/>
      <c r="R522" s="9"/>
      <c r="S522" s="68">
        <v>1</v>
      </c>
    </row>
    <row r="523" spans="1:19" ht="185.25" customHeight="1">
      <c r="A523" s="303"/>
      <c r="B523" s="294" t="s">
        <v>219</v>
      </c>
      <c r="C523" s="357" t="s">
        <v>220</v>
      </c>
      <c r="D523" s="70" t="s">
        <v>221</v>
      </c>
      <c r="E523" s="60" t="s">
        <v>20</v>
      </c>
      <c r="F523" s="61">
        <v>42810</v>
      </c>
      <c r="G523" s="60">
        <v>2017</v>
      </c>
      <c r="H523" s="300" t="s">
        <v>99</v>
      </c>
      <c r="I523" s="305" t="s">
        <v>163</v>
      </c>
      <c r="J523" s="305" t="s">
        <v>222</v>
      </c>
      <c r="K523" s="305" t="s">
        <v>32</v>
      </c>
      <c r="L523" s="305" t="s">
        <v>32</v>
      </c>
      <c r="M523" s="16">
        <f t="shared" ref="M523:R523" si="67">M524</f>
        <v>1345000</v>
      </c>
      <c r="N523" s="16">
        <f t="shared" si="67"/>
        <v>1345000</v>
      </c>
      <c r="O523" s="15">
        <f t="shared" si="67"/>
        <v>895800</v>
      </c>
      <c r="P523" s="15">
        <f t="shared" si="67"/>
        <v>0</v>
      </c>
      <c r="Q523" s="15">
        <f t="shared" si="67"/>
        <v>0</v>
      </c>
      <c r="R523" s="15">
        <f t="shared" si="67"/>
        <v>0</v>
      </c>
      <c r="S523" s="352"/>
    </row>
    <row r="524" spans="1:19" ht="15.75" customHeight="1">
      <c r="A524" s="303"/>
      <c r="B524" s="107"/>
      <c r="C524" s="100" t="s">
        <v>218</v>
      </c>
      <c r="D524" s="70"/>
      <c r="E524" s="60"/>
      <c r="F524" s="86"/>
      <c r="G524" s="87"/>
      <c r="H524" s="6" t="s">
        <v>99</v>
      </c>
      <c r="I524" s="18" t="s">
        <v>163</v>
      </c>
      <c r="J524" s="18" t="s">
        <v>222</v>
      </c>
      <c r="K524" s="18" t="s">
        <v>111</v>
      </c>
      <c r="L524" s="18"/>
      <c r="M524" s="40">
        <v>1345000</v>
      </c>
      <c r="N524" s="40">
        <v>1345000</v>
      </c>
      <c r="O524" s="9">
        <v>895800</v>
      </c>
      <c r="P524" s="9"/>
      <c r="Q524" s="9"/>
      <c r="R524" s="9"/>
      <c r="S524" s="68">
        <v>1</v>
      </c>
    </row>
    <row r="525" spans="1:19" ht="18" hidden="1" customHeight="1">
      <c r="A525" s="303"/>
      <c r="B525" s="96"/>
      <c r="C525" s="100"/>
      <c r="D525" s="85"/>
      <c r="E525" s="71"/>
      <c r="F525" s="72"/>
      <c r="G525" s="71"/>
      <c r="H525" s="6"/>
      <c r="I525" s="6"/>
      <c r="J525" s="6"/>
      <c r="K525" s="6"/>
      <c r="L525" s="6"/>
      <c r="M525" s="40"/>
      <c r="N525" s="40"/>
      <c r="O525" s="9"/>
      <c r="P525" s="9"/>
      <c r="Q525" s="9"/>
      <c r="R525" s="9"/>
      <c r="S525" s="68"/>
    </row>
    <row r="526" spans="1:19" hidden="1">
      <c r="A526" s="303"/>
      <c r="B526" s="96"/>
      <c r="C526" s="100"/>
      <c r="D526" s="85"/>
      <c r="E526" s="71"/>
      <c r="F526" s="72"/>
      <c r="G526" s="71"/>
      <c r="H526" s="6"/>
      <c r="I526" s="6"/>
      <c r="J526" s="6"/>
      <c r="K526" s="6"/>
      <c r="L526" s="6"/>
      <c r="M526" s="40"/>
      <c r="N526" s="40"/>
      <c r="O526" s="9"/>
      <c r="P526" s="9"/>
      <c r="Q526" s="9"/>
      <c r="R526" s="9"/>
      <c r="S526" s="68"/>
    </row>
    <row r="527" spans="1:19" ht="204.75" customHeight="1">
      <c r="A527" s="303"/>
      <c r="B527" s="294" t="s">
        <v>223</v>
      </c>
      <c r="C527" s="328" t="s">
        <v>224</v>
      </c>
      <c r="D527" s="70" t="s">
        <v>225</v>
      </c>
      <c r="E527" s="71" t="s">
        <v>20</v>
      </c>
      <c r="F527" s="72">
        <v>42823</v>
      </c>
      <c r="G527" s="71" t="s">
        <v>139</v>
      </c>
      <c r="H527" s="300" t="s">
        <v>99</v>
      </c>
      <c r="I527" s="300" t="s">
        <v>163</v>
      </c>
      <c r="J527" s="300" t="s">
        <v>157</v>
      </c>
      <c r="K527" s="300" t="s">
        <v>32</v>
      </c>
      <c r="L527" s="300" t="s">
        <v>32</v>
      </c>
      <c r="M527" s="16">
        <f>M528+M529+M530</f>
        <v>15193687</v>
      </c>
      <c r="N527" s="16">
        <f>N528+N529+N530</f>
        <v>15142308.440000001</v>
      </c>
      <c r="O527" s="15"/>
      <c r="P527" s="15"/>
      <c r="Q527" s="15"/>
      <c r="R527" s="15"/>
      <c r="S527" s="68"/>
    </row>
    <row r="528" spans="1:19" ht="63">
      <c r="A528" s="303"/>
      <c r="B528" s="250"/>
      <c r="C528" s="5" t="s">
        <v>226</v>
      </c>
      <c r="D528" s="73"/>
      <c r="E528" s="74"/>
      <c r="F528" s="75"/>
      <c r="G528" s="74"/>
      <c r="H528" s="18" t="s">
        <v>99</v>
      </c>
      <c r="I528" s="18" t="s">
        <v>163</v>
      </c>
      <c r="J528" s="18" t="s">
        <v>157</v>
      </c>
      <c r="K528" s="18" t="s">
        <v>227</v>
      </c>
      <c r="L528" s="18" t="s">
        <v>159</v>
      </c>
      <c r="M528" s="9">
        <v>1069966.7</v>
      </c>
      <c r="N528" s="9">
        <v>1069966.7</v>
      </c>
      <c r="O528" s="15"/>
      <c r="P528" s="15"/>
      <c r="Q528" s="15"/>
      <c r="R528" s="15"/>
      <c r="S528" s="68">
        <v>1</v>
      </c>
    </row>
    <row r="529" spans="1:19" ht="47.25">
      <c r="A529" s="303"/>
      <c r="B529" s="250"/>
      <c r="C529" s="5" t="s">
        <v>228</v>
      </c>
      <c r="D529" s="76"/>
      <c r="E529" s="60"/>
      <c r="F529" s="61"/>
      <c r="G529" s="60"/>
      <c r="H529" s="18" t="s">
        <v>99</v>
      </c>
      <c r="I529" s="18" t="s">
        <v>163</v>
      </c>
      <c r="J529" s="18" t="s">
        <v>157</v>
      </c>
      <c r="K529" s="18" t="s">
        <v>111</v>
      </c>
      <c r="L529" s="18" t="s">
        <v>159</v>
      </c>
      <c r="M529" s="9">
        <v>5738138.2999999998</v>
      </c>
      <c r="N529" s="40">
        <v>5738136.6500000004</v>
      </c>
      <c r="O529" s="15"/>
      <c r="P529" s="15"/>
      <c r="Q529" s="15"/>
      <c r="R529" s="15"/>
      <c r="S529" s="68">
        <v>1</v>
      </c>
    </row>
    <row r="530" spans="1:19" ht="31.5">
      <c r="A530" s="303"/>
      <c r="B530" s="259"/>
      <c r="C530" s="100" t="s">
        <v>187</v>
      </c>
      <c r="D530" s="73"/>
      <c r="E530" s="74"/>
      <c r="F530" s="75"/>
      <c r="G530" s="74"/>
      <c r="H530" s="18" t="s">
        <v>99</v>
      </c>
      <c r="I530" s="18" t="s">
        <v>163</v>
      </c>
      <c r="J530" s="18" t="s">
        <v>157</v>
      </c>
      <c r="K530" s="18" t="s">
        <v>94</v>
      </c>
      <c r="L530" s="18" t="s">
        <v>95</v>
      </c>
      <c r="M530" s="9">
        <v>8385582</v>
      </c>
      <c r="N530" s="40">
        <v>8334205.0899999999</v>
      </c>
      <c r="O530" s="15"/>
      <c r="P530" s="15"/>
      <c r="Q530" s="15"/>
      <c r="R530" s="15"/>
      <c r="S530" s="68">
        <v>1</v>
      </c>
    </row>
    <row r="531" spans="1:19" ht="157.5" customHeight="1">
      <c r="A531" s="303"/>
      <c r="B531" s="296" t="s">
        <v>229</v>
      </c>
      <c r="C531" s="328" t="s">
        <v>230</v>
      </c>
      <c r="D531" s="65" t="s">
        <v>497</v>
      </c>
      <c r="E531" s="66" t="s">
        <v>20</v>
      </c>
      <c r="F531" s="67">
        <v>42521</v>
      </c>
      <c r="G531" s="66">
        <v>2016</v>
      </c>
      <c r="H531" s="359" t="s">
        <v>99</v>
      </c>
      <c r="I531" s="359" t="s">
        <v>163</v>
      </c>
      <c r="J531" s="359" t="s">
        <v>231</v>
      </c>
      <c r="K531" s="359" t="s">
        <v>32</v>
      </c>
      <c r="L531" s="359" t="s">
        <v>32</v>
      </c>
      <c r="M531" s="15">
        <f>M532</f>
        <v>0</v>
      </c>
      <c r="N531" s="15">
        <f>N532</f>
        <v>0</v>
      </c>
      <c r="O531" s="15"/>
      <c r="P531" s="15"/>
      <c r="Q531" s="15"/>
      <c r="R531" s="15"/>
      <c r="S531" s="68"/>
    </row>
    <row r="532" spans="1:19" ht="31.5">
      <c r="A532" s="303"/>
      <c r="B532" s="108"/>
      <c r="C532" s="7" t="s">
        <v>118</v>
      </c>
      <c r="D532" s="65"/>
      <c r="E532" s="66"/>
      <c r="F532" s="67"/>
      <c r="G532" s="66"/>
      <c r="H532" s="18" t="s">
        <v>99</v>
      </c>
      <c r="I532" s="18" t="s">
        <v>163</v>
      </c>
      <c r="J532" s="18" t="s">
        <v>231</v>
      </c>
      <c r="K532" s="18" t="s">
        <v>111</v>
      </c>
      <c r="L532" s="18" t="s">
        <v>119</v>
      </c>
      <c r="M532" s="9"/>
      <c r="N532" s="9"/>
      <c r="O532" s="9"/>
      <c r="P532" s="9"/>
      <c r="Q532" s="9"/>
      <c r="R532" s="9"/>
      <c r="S532" s="68">
        <v>1</v>
      </c>
    </row>
    <row r="533" spans="1:19" s="64" customFormat="1" ht="99.75" customHeight="1">
      <c r="A533" s="303"/>
      <c r="B533" s="296" t="s">
        <v>232</v>
      </c>
      <c r="C533" s="328" t="s">
        <v>233</v>
      </c>
      <c r="D533" s="65" t="s">
        <v>202</v>
      </c>
      <c r="E533" s="358"/>
      <c r="F533" s="360"/>
      <c r="G533" s="358"/>
      <c r="H533" s="305" t="s">
        <v>99</v>
      </c>
      <c r="I533" s="305" t="s">
        <v>163</v>
      </c>
      <c r="J533" s="305" t="s">
        <v>234</v>
      </c>
      <c r="K533" s="305" t="s">
        <v>32</v>
      </c>
      <c r="L533" s="305" t="s">
        <v>32</v>
      </c>
      <c r="M533" s="15"/>
      <c r="N533" s="15"/>
      <c r="O533" s="15"/>
      <c r="P533" s="15"/>
      <c r="Q533" s="15">
        <f>Q534</f>
        <v>23000</v>
      </c>
      <c r="R533" s="15">
        <f>R534</f>
        <v>23000</v>
      </c>
      <c r="S533" s="352"/>
    </row>
    <row r="534" spans="1:19" ht="39" customHeight="1">
      <c r="A534" s="303"/>
      <c r="B534" s="108"/>
      <c r="C534" s="7" t="s">
        <v>125</v>
      </c>
      <c r="D534" s="65"/>
      <c r="E534" s="66"/>
      <c r="F534" s="67"/>
      <c r="G534" s="66"/>
      <c r="H534" s="18" t="s">
        <v>99</v>
      </c>
      <c r="I534" s="18" t="s">
        <v>163</v>
      </c>
      <c r="J534" s="18" t="s">
        <v>234</v>
      </c>
      <c r="K534" s="18" t="s">
        <v>94</v>
      </c>
      <c r="L534" s="18" t="s">
        <v>95</v>
      </c>
      <c r="M534" s="9"/>
      <c r="N534" s="9"/>
      <c r="O534" s="9"/>
      <c r="P534" s="9"/>
      <c r="Q534" s="9">
        <v>23000</v>
      </c>
      <c r="R534" s="9">
        <v>23000</v>
      </c>
      <c r="S534" s="68">
        <v>1</v>
      </c>
    </row>
    <row r="535" spans="1:19" ht="192" customHeight="1">
      <c r="A535" s="303"/>
      <c r="B535" s="296" t="s">
        <v>235</v>
      </c>
      <c r="C535" s="328" t="s">
        <v>236</v>
      </c>
      <c r="D535" s="65" t="s">
        <v>237</v>
      </c>
      <c r="E535" s="66" t="s">
        <v>20</v>
      </c>
      <c r="F535" s="67">
        <v>43060</v>
      </c>
      <c r="G535" s="66">
        <v>2018</v>
      </c>
      <c r="H535" s="305" t="s">
        <v>99</v>
      </c>
      <c r="I535" s="305" t="s">
        <v>163</v>
      </c>
      <c r="J535" s="305" t="s">
        <v>238</v>
      </c>
      <c r="K535" s="305" t="s">
        <v>32</v>
      </c>
      <c r="L535" s="305" t="s">
        <v>32</v>
      </c>
      <c r="M535" s="15">
        <f>M536</f>
        <v>66000000</v>
      </c>
      <c r="N535" s="15">
        <f>N536</f>
        <v>66000000</v>
      </c>
      <c r="O535" s="15"/>
      <c r="P535" s="15"/>
      <c r="Q535" s="15"/>
      <c r="R535" s="15"/>
      <c r="S535" s="352"/>
    </row>
    <row r="536" spans="1:19" ht="39" customHeight="1">
      <c r="A536" s="303"/>
      <c r="B536" s="107"/>
      <c r="C536" s="41" t="s">
        <v>239</v>
      </c>
      <c r="D536" s="65"/>
      <c r="E536" s="66"/>
      <c r="F536" s="67"/>
      <c r="G536" s="66"/>
      <c r="H536" s="18" t="s">
        <v>99</v>
      </c>
      <c r="I536" s="18" t="s">
        <v>163</v>
      </c>
      <c r="J536" s="18" t="s">
        <v>238</v>
      </c>
      <c r="K536" s="18" t="s">
        <v>240</v>
      </c>
      <c r="L536" s="18" t="s">
        <v>32</v>
      </c>
      <c r="M536" s="9">
        <f>M537</f>
        <v>66000000</v>
      </c>
      <c r="N536" s="9">
        <v>66000000</v>
      </c>
      <c r="O536" s="9"/>
      <c r="P536" s="9"/>
      <c r="Q536" s="9"/>
      <c r="R536" s="9"/>
      <c r="S536" s="68"/>
    </row>
    <row r="537" spans="1:19" ht="39" customHeight="1">
      <c r="A537" s="303"/>
      <c r="B537" s="108"/>
      <c r="C537" s="42" t="s">
        <v>135</v>
      </c>
      <c r="D537" s="65"/>
      <c r="E537" s="66"/>
      <c r="F537" s="67"/>
      <c r="G537" s="66"/>
      <c r="H537" s="18" t="s">
        <v>99</v>
      </c>
      <c r="I537" s="18" t="s">
        <v>163</v>
      </c>
      <c r="J537" s="18" t="s">
        <v>238</v>
      </c>
      <c r="K537" s="18" t="s">
        <v>94</v>
      </c>
      <c r="L537" s="18" t="s">
        <v>95</v>
      </c>
      <c r="M537" s="9">
        <v>66000000</v>
      </c>
      <c r="N537" s="9">
        <v>66000000</v>
      </c>
      <c r="O537" s="9"/>
      <c r="P537" s="9"/>
      <c r="Q537" s="9"/>
      <c r="R537" s="9"/>
      <c r="S537" s="68"/>
    </row>
    <row r="538" spans="1:19" ht="248.25" customHeight="1">
      <c r="A538" s="303"/>
      <c r="B538" s="294" t="s">
        <v>241</v>
      </c>
      <c r="C538" s="328" t="s">
        <v>242</v>
      </c>
      <c r="D538" s="59" t="s">
        <v>98</v>
      </c>
      <c r="E538" s="60" t="s">
        <v>20</v>
      </c>
      <c r="F538" s="61">
        <v>40909</v>
      </c>
      <c r="G538" s="60" t="s">
        <v>42</v>
      </c>
      <c r="H538" s="313" t="s">
        <v>99</v>
      </c>
      <c r="I538" s="305" t="s">
        <v>58</v>
      </c>
      <c r="J538" s="305" t="s">
        <v>243</v>
      </c>
      <c r="K538" s="313" t="s">
        <v>32</v>
      </c>
      <c r="L538" s="305" t="s">
        <v>32</v>
      </c>
      <c r="M538" s="15">
        <f t="shared" ref="M538:R538" si="68">M539+M540</f>
        <v>15723200</v>
      </c>
      <c r="N538" s="15">
        <f t="shared" si="68"/>
        <v>15723200</v>
      </c>
      <c r="O538" s="15">
        <f t="shared" si="68"/>
        <v>16235300</v>
      </c>
      <c r="P538" s="15">
        <f t="shared" si="68"/>
        <v>16235300</v>
      </c>
      <c r="Q538" s="15">
        <f t="shared" si="68"/>
        <v>16235300</v>
      </c>
      <c r="R538" s="15">
        <f t="shared" si="68"/>
        <v>16235300</v>
      </c>
      <c r="S538" s="307"/>
    </row>
    <row r="539" spans="1:19" ht="33.75" customHeight="1">
      <c r="A539" s="303"/>
      <c r="B539" s="107"/>
      <c r="C539" s="7" t="s">
        <v>170</v>
      </c>
      <c r="D539" s="98"/>
      <c r="E539" s="71"/>
      <c r="F539" s="71"/>
      <c r="G539" s="60"/>
      <c r="H539" s="6" t="s">
        <v>99</v>
      </c>
      <c r="I539" s="6" t="s">
        <v>58</v>
      </c>
      <c r="J539" s="6" t="s">
        <v>244</v>
      </c>
      <c r="K539" s="6" t="s">
        <v>124</v>
      </c>
      <c r="L539" s="6" t="s">
        <v>95</v>
      </c>
      <c r="M539" s="2">
        <v>15423200</v>
      </c>
      <c r="N539" s="2">
        <v>15423200</v>
      </c>
      <c r="O539" s="2">
        <v>16235300</v>
      </c>
      <c r="P539" s="2">
        <v>16235300</v>
      </c>
      <c r="Q539" s="2">
        <v>16235300</v>
      </c>
      <c r="R539" s="2">
        <v>16235300</v>
      </c>
      <c r="S539" s="68">
        <v>1</v>
      </c>
    </row>
    <row r="540" spans="1:19" ht="23.25" customHeight="1">
      <c r="A540" s="303"/>
      <c r="B540" s="108"/>
      <c r="C540" s="32"/>
      <c r="D540" s="98"/>
      <c r="E540" s="74"/>
      <c r="F540" s="75"/>
      <c r="G540" s="71"/>
      <c r="H540" s="8" t="s">
        <v>99</v>
      </c>
      <c r="I540" s="8" t="s">
        <v>58</v>
      </c>
      <c r="J540" s="6" t="s">
        <v>244</v>
      </c>
      <c r="K540" s="8" t="s">
        <v>94</v>
      </c>
      <c r="L540" s="8" t="s">
        <v>95</v>
      </c>
      <c r="M540" s="40">
        <v>300000</v>
      </c>
      <c r="N540" s="40">
        <v>300000</v>
      </c>
      <c r="O540" s="15"/>
      <c r="P540" s="15"/>
      <c r="Q540" s="15"/>
      <c r="R540" s="15"/>
      <c r="S540" s="68">
        <v>1</v>
      </c>
    </row>
    <row r="541" spans="1:19" ht="409.6" customHeight="1">
      <c r="A541" s="303"/>
      <c r="B541" s="294" t="s">
        <v>245</v>
      </c>
      <c r="C541" s="328" t="s">
        <v>246</v>
      </c>
      <c r="D541" s="70" t="s">
        <v>247</v>
      </c>
      <c r="E541" s="66" t="s">
        <v>20</v>
      </c>
      <c r="F541" s="67">
        <v>41747</v>
      </c>
      <c r="G541" s="67" t="s">
        <v>42</v>
      </c>
      <c r="H541" s="313" t="s">
        <v>99</v>
      </c>
      <c r="I541" s="305" t="s">
        <v>58</v>
      </c>
      <c r="J541" s="300" t="s">
        <v>248</v>
      </c>
      <c r="K541" s="305" t="s">
        <v>32</v>
      </c>
      <c r="L541" s="305" t="s">
        <v>32</v>
      </c>
      <c r="M541" s="16">
        <f t="shared" ref="M541:R541" si="69">M542</f>
        <v>439000</v>
      </c>
      <c r="N541" s="16">
        <f t="shared" si="69"/>
        <v>439000</v>
      </c>
      <c r="O541" s="15">
        <f t="shared" si="69"/>
        <v>478000</v>
      </c>
      <c r="P541" s="15">
        <f t="shared" si="69"/>
        <v>478000</v>
      </c>
      <c r="Q541" s="15">
        <f t="shared" si="69"/>
        <v>478000</v>
      </c>
      <c r="R541" s="15">
        <f t="shared" si="69"/>
        <v>478000</v>
      </c>
      <c r="S541" s="348"/>
    </row>
    <row r="542" spans="1:19" ht="102.75" customHeight="1">
      <c r="A542" s="303"/>
      <c r="B542" s="250"/>
      <c r="C542" s="33" t="s">
        <v>249</v>
      </c>
      <c r="D542" s="43"/>
      <c r="E542" s="10"/>
      <c r="F542" s="10"/>
      <c r="G542" s="10"/>
      <c r="H542" s="361" t="s">
        <v>99</v>
      </c>
      <c r="I542" s="6" t="s">
        <v>58</v>
      </c>
      <c r="J542" s="6" t="s">
        <v>248</v>
      </c>
      <c r="K542" s="6" t="s">
        <v>124</v>
      </c>
      <c r="L542" s="6" t="s">
        <v>95</v>
      </c>
      <c r="M542" s="14">
        <v>439000</v>
      </c>
      <c r="N542" s="14">
        <v>439000</v>
      </c>
      <c r="O542" s="9">
        <v>478000</v>
      </c>
      <c r="P542" s="9">
        <v>478000</v>
      </c>
      <c r="Q542" s="9">
        <v>478000</v>
      </c>
      <c r="R542" s="9">
        <v>478000</v>
      </c>
      <c r="S542" s="37">
        <v>1</v>
      </c>
    </row>
    <row r="543" spans="1:19" ht="111.75" customHeight="1">
      <c r="A543" s="303"/>
      <c r="B543" s="294" t="s">
        <v>250</v>
      </c>
      <c r="C543" s="328" t="s">
        <v>224</v>
      </c>
      <c r="D543" s="70" t="s">
        <v>156</v>
      </c>
      <c r="E543" s="71" t="s">
        <v>20</v>
      </c>
      <c r="F543" s="72">
        <v>42823</v>
      </c>
      <c r="G543" s="71" t="s">
        <v>139</v>
      </c>
      <c r="H543" s="300" t="s">
        <v>99</v>
      </c>
      <c r="I543" s="300" t="s">
        <v>58</v>
      </c>
      <c r="J543" s="300" t="s">
        <v>157</v>
      </c>
      <c r="K543" s="300" t="s">
        <v>32</v>
      </c>
      <c r="L543" s="300" t="s">
        <v>32</v>
      </c>
      <c r="M543" s="16">
        <f>M544</f>
        <v>1257290</v>
      </c>
      <c r="N543" s="16">
        <f>N544</f>
        <v>1257242.6000000001</v>
      </c>
      <c r="O543" s="15"/>
      <c r="P543" s="15"/>
      <c r="Q543" s="15"/>
      <c r="R543" s="15"/>
      <c r="S543" s="68"/>
    </row>
    <row r="544" spans="1:19" ht="18" customHeight="1">
      <c r="A544" s="303"/>
      <c r="B544" s="259"/>
      <c r="C544" s="100" t="s">
        <v>187</v>
      </c>
      <c r="D544" s="76"/>
      <c r="E544" s="76"/>
      <c r="F544" s="76"/>
      <c r="G544" s="76"/>
      <c r="H544" s="18" t="s">
        <v>99</v>
      </c>
      <c r="I544" s="18" t="s">
        <v>58</v>
      </c>
      <c r="J544" s="18" t="s">
        <v>157</v>
      </c>
      <c r="K544" s="18" t="s">
        <v>94</v>
      </c>
      <c r="L544" s="18" t="s">
        <v>95</v>
      </c>
      <c r="M544" s="9">
        <v>1257290</v>
      </c>
      <c r="N544" s="40">
        <v>1257242.6000000001</v>
      </c>
      <c r="O544" s="15"/>
      <c r="P544" s="15"/>
      <c r="Q544" s="15"/>
      <c r="R544" s="15"/>
      <c r="S544" s="68">
        <v>1</v>
      </c>
    </row>
    <row r="545" spans="1:19" ht="204.75">
      <c r="A545" s="303"/>
      <c r="B545" s="294" t="s">
        <v>251</v>
      </c>
      <c r="C545" s="328" t="s">
        <v>252</v>
      </c>
      <c r="D545" s="70" t="s">
        <v>253</v>
      </c>
      <c r="E545" s="71" t="s">
        <v>20</v>
      </c>
      <c r="F545" s="72">
        <v>42881</v>
      </c>
      <c r="G545" s="67" t="s">
        <v>42</v>
      </c>
      <c r="H545" s="300" t="s">
        <v>99</v>
      </c>
      <c r="I545" s="300" t="s">
        <v>58</v>
      </c>
      <c r="J545" s="300" t="s">
        <v>254</v>
      </c>
      <c r="K545" s="300" t="s">
        <v>32</v>
      </c>
      <c r="L545" s="300" t="s">
        <v>32</v>
      </c>
      <c r="M545" s="16">
        <f>M546</f>
        <v>250000</v>
      </c>
      <c r="N545" s="16">
        <f>N546</f>
        <v>250000</v>
      </c>
      <c r="O545" s="15"/>
      <c r="P545" s="15"/>
      <c r="Q545" s="15"/>
      <c r="R545" s="15"/>
      <c r="S545" s="68"/>
    </row>
    <row r="546" spans="1:19" ht="31.5">
      <c r="A546" s="303"/>
      <c r="B546" s="259"/>
      <c r="C546" s="42" t="s">
        <v>135</v>
      </c>
      <c r="D546" s="76"/>
      <c r="E546" s="60"/>
      <c r="F546" s="61"/>
      <c r="G546" s="60"/>
      <c r="H546" s="18" t="s">
        <v>99</v>
      </c>
      <c r="I546" s="18" t="s">
        <v>58</v>
      </c>
      <c r="J546" s="18" t="s">
        <v>254</v>
      </c>
      <c r="K546" s="18" t="s">
        <v>94</v>
      </c>
      <c r="L546" s="18" t="s">
        <v>95</v>
      </c>
      <c r="M546" s="9">
        <v>250000</v>
      </c>
      <c r="N546" s="9">
        <v>250000</v>
      </c>
      <c r="O546" s="15"/>
      <c r="P546" s="15"/>
      <c r="Q546" s="15"/>
      <c r="R546" s="15"/>
      <c r="S546" s="68">
        <v>1</v>
      </c>
    </row>
    <row r="547" spans="1:19" ht="136.5" customHeight="1">
      <c r="A547" s="303"/>
      <c r="B547" s="294" t="s">
        <v>255</v>
      </c>
      <c r="C547" s="56" t="s">
        <v>256</v>
      </c>
      <c r="D547" s="70" t="s">
        <v>257</v>
      </c>
      <c r="E547" s="60" t="s">
        <v>20</v>
      </c>
      <c r="F547" s="61">
        <v>41640</v>
      </c>
      <c r="G547" s="61" t="s">
        <v>258</v>
      </c>
      <c r="H547" s="313" t="s">
        <v>99</v>
      </c>
      <c r="I547" s="305" t="s">
        <v>99</v>
      </c>
      <c r="J547" s="6" t="s">
        <v>259</v>
      </c>
      <c r="K547" s="305" t="s">
        <v>32</v>
      </c>
      <c r="L547" s="305" t="s">
        <v>32</v>
      </c>
      <c r="M547" s="16">
        <f t="shared" ref="M547:R547" si="70">M548</f>
        <v>100000</v>
      </c>
      <c r="N547" s="16">
        <f t="shared" si="70"/>
        <v>100000</v>
      </c>
      <c r="O547" s="16">
        <f t="shared" si="70"/>
        <v>120000</v>
      </c>
      <c r="P547" s="16">
        <f t="shared" si="70"/>
        <v>140000</v>
      </c>
      <c r="Q547" s="16">
        <f t="shared" si="70"/>
        <v>140000</v>
      </c>
      <c r="R547" s="16">
        <f t="shared" si="70"/>
        <v>140000</v>
      </c>
      <c r="S547" s="348"/>
    </row>
    <row r="548" spans="1:19" ht="270.75" customHeight="1">
      <c r="A548" s="303"/>
      <c r="B548" s="107"/>
      <c r="C548" s="285" t="s">
        <v>260</v>
      </c>
      <c r="D548" s="285" t="s">
        <v>261</v>
      </c>
      <c r="E548" s="285"/>
      <c r="F548" s="285"/>
      <c r="G548" s="285"/>
      <c r="H548" s="18" t="s">
        <v>99</v>
      </c>
      <c r="I548" s="18" t="s">
        <v>99</v>
      </c>
      <c r="J548" s="18" t="s">
        <v>259</v>
      </c>
      <c r="K548" s="18" t="s">
        <v>262</v>
      </c>
      <c r="L548" s="18" t="s">
        <v>109</v>
      </c>
      <c r="M548" s="40">
        <v>100000</v>
      </c>
      <c r="N548" s="40">
        <v>100000</v>
      </c>
      <c r="O548" s="9">
        <v>120000</v>
      </c>
      <c r="P548" s="9">
        <v>140000</v>
      </c>
      <c r="Q548" s="9">
        <v>140000</v>
      </c>
      <c r="R548" s="9">
        <v>140000</v>
      </c>
      <c r="S548" s="68">
        <v>1</v>
      </c>
    </row>
    <row r="549" spans="1:19" s="38" customFormat="1" ht="141.75">
      <c r="A549" s="303"/>
      <c r="B549" s="107"/>
      <c r="C549" s="342" t="s">
        <v>263</v>
      </c>
      <c r="D549" s="70" t="s">
        <v>257</v>
      </c>
      <c r="E549" s="10"/>
      <c r="F549" s="10"/>
      <c r="G549" s="10"/>
      <c r="H549" s="300" t="s">
        <v>99</v>
      </c>
      <c r="I549" s="300" t="s">
        <v>99</v>
      </c>
      <c r="J549" s="300" t="s">
        <v>264</v>
      </c>
      <c r="K549" s="300" t="s">
        <v>32</v>
      </c>
      <c r="L549" s="300" t="s">
        <v>32</v>
      </c>
      <c r="M549" s="299">
        <f t="shared" ref="M549:R549" si="71">M550</f>
        <v>10000</v>
      </c>
      <c r="N549" s="299">
        <f t="shared" si="71"/>
        <v>10000</v>
      </c>
      <c r="O549" s="299">
        <f t="shared" si="71"/>
        <v>10000</v>
      </c>
      <c r="P549" s="299">
        <f t="shared" si="71"/>
        <v>10000</v>
      </c>
      <c r="Q549" s="299">
        <f t="shared" si="71"/>
        <v>10000</v>
      </c>
      <c r="R549" s="299">
        <f t="shared" si="71"/>
        <v>10000</v>
      </c>
      <c r="S549" s="37"/>
    </row>
    <row r="550" spans="1:19" s="38" customFormat="1" ht="21.75" customHeight="1">
      <c r="A550" s="303"/>
      <c r="B550" s="107"/>
      <c r="C550" s="5" t="s">
        <v>204</v>
      </c>
      <c r="D550" s="10"/>
      <c r="E550" s="10"/>
      <c r="F550" s="10"/>
      <c r="G550" s="10"/>
      <c r="H550" s="6" t="s">
        <v>99</v>
      </c>
      <c r="I550" s="6" t="s">
        <v>99</v>
      </c>
      <c r="J550" s="6" t="s">
        <v>264</v>
      </c>
      <c r="K550" s="6" t="s">
        <v>94</v>
      </c>
      <c r="L550" s="6" t="s">
        <v>95</v>
      </c>
      <c r="M550" s="14">
        <v>10000</v>
      </c>
      <c r="N550" s="14">
        <v>10000</v>
      </c>
      <c r="O550" s="2">
        <v>10000</v>
      </c>
      <c r="P550" s="2">
        <v>10000</v>
      </c>
      <c r="Q550" s="2">
        <v>10000</v>
      </c>
      <c r="R550" s="2">
        <v>10000</v>
      </c>
      <c r="S550" s="37">
        <v>1</v>
      </c>
    </row>
    <row r="551" spans="1:19" s="78" customFormat="1" ht="132.75" customHeight="1">
      <c r="A551" s="303"/>
      <c r="B551" s="107"/>
      <c r="C551" s="342" t="s">
        <v>265</v>
      </c>
      <c r="D551" s="70" t="s">
        <v>257</v>
      </c>
      <c r="E551" s="63"/>
      <c r="F551" s="63"/>
      <c r="G551" s="63"/>
      <c r="H551" s="300" t="s">
        <v>99</v>
      </c>
      <c r="I551" s="300" t="s">
        <v>99</v>
      </c>
      <c r="J551" s="300" t="s">
        <v>266</v>
      </c>
      <c r="K551" s="300" t="s">
        <v>32</v>
      </c>
      <c r="L551" s="300" t="s">
        <v>32</v>
      </c>
      <c r="M551" s="299">
        <f t="shared" ref="M551:R551" si="72">M552</f>
        <v>30000</v>
      </c>
      <c r="N551" s="299">
        <f t="shared" si="72"/>
        <v>30000</v>
      </c>
      <c r="O551" s="299">
        <f t="shared" si="72"/>
        <v>30000</v>
      </c>
      <c r="P551" s="299">
        <f t="shared" si="72"/>
        <v>30000</v>
      </c>
      <c r="Q551" s="299">
        <f t="shared" si="72"/>
        <v>30000</v>
      </c>
      <c r="R551" s="299">
        <f t="shared" si="72"/>
        <v>30000</v>
      </c>
      <c r="S551" s="355"/>
    </row>
    <row r="552" spans="1:19" s="38" customFormat="1" ht="30.75" customHeight="1">
      <c r="A552" s="303"/>
      <c r="B552" s="108"/>
      <c r="C552" s="5" t="s">
        <v>204</v>
      </c>
      <c r="D552" s="10"/>
      <c r="E552" s="10"/>
      <c r="F552" s="10"/>
      <c r="G552" s="10"/>
      <c r="H552" s="6" t="s">
        <v>99</v>
      </c>
      <c r="I552" s="6" t="s">
        <v>99</v>
      </c>
      <c r="J552" s="6" t="s">
        <v>266</v>
      </c>
      <c r="K552" s="6" t="s">
        <v>94</v>
      </c>
      <c r="L552" s="6" t="s">
        <v>95</v>
      </c>
      <c r="M552" s="14">
        <v>30000</v>
      </c>
      <c r="N552" s="14">
        <v>30000</v>
      </c>
      <c r="O552" s="2">
        <v>30000</v>
      </c>
      <c r="P552" s="2">
        <v>30000</v>
      </c>
      <c r="Q552" s="2">
        <v>30000</v>
      </c>
      <c r="R552" s="2">
        <v>30000</v>
      </c>
      <c r="S552" s="37">
        <v>1</v>
      </c>
    </row>
    <row r="553" spans="1:19" ht="132" customHeight="1">
      <c r="A553" s="303"/>
      <c r="B553" s="294" t="s">
        <v>267</v>
      </c>
      <c r="C553" s="56" t="s">
        <v>268</v>
      </c>
      <c r="D553" s="70" t="s">
        <v>498</v>
      </c>
      <c r="E553" s="60" t="s">
        <v>20</v>
      </c>
      <c r="F553" s="61">
        <v>42786</v>
      </c>
      <c r="G553" s="60" t="s">
        <v>42</v>
      </c>
      <c r="H553" s="300" t="s">
        <v>99</v>
      </c>
      <c r="I553" s="300" t="s">
        <v>99</v>
      </c>
      <c r="J553" s="300" t="s">
        <v>269</v>
      </c>
      <c r="K553" s="300" t="s">
        <v>32</v>
      </c>
      <c r="L553" s="300" t="s">
        <v>32</v>
      </c>
      <c r="M553" s="299">
        <f>M554+M555+M556+M559</f>
        <v>4216713</v>
      </c>
      <c r="N553" s="299">
        <f>N554+N555+N556+N559</f>
        <v>4204287.5</v>
      </c>
      <c r="O553" s="50">
        <f>O560+O561+O562</f>
        <v>3925000</v>
      </c>
      <c r="P553" s="50">
        <f>P560+P561+P562</f>
        <v>3941000</v>
      </c>
      <c r="Q553" s="50">
        <f>Q560+Q561+Q562</f>
        <v>3941000</v>
      </c>
      <c r="R553" s="50">
        <f>R560+R561+R562</f>
        <v>3941000</v>
      </c>
      <c r="S553" s="37"/>
    </row>
    <row r="554" spans="1:19">
      <c r="A554" s="303"/>
      <c r="B554" s="107"/>
      <c r="C554" s="33" t="s">
        <v>190</v>
      </c>
      <c r="D554" s="34"/>
      <c r="E554" s="34"/>
      <c r="F554" s="34"/>
      <c r="G554" s="34"/>
      <c r="H554" s="6" t="s">
        <v>99</v>
      </c>
      <c r="I554" s="6" t="s">
        <v>99</v>
      </c>
      <c r="J554" s="14" t="s">
        <v>270</v>
      </c>
      <c r="K554" s="6" t="s">
        <v>111</v>
      </c>
      <c r="L554" s="6" t="s">
        <v>109</v>
      </c>
      <c r="M554" s="14">
        <v>447508</v>
      </c>
      <c r="N554" s="14">
        <v>435082.5</v>
      </c>
      <c r="O554" s="2"/>
      <c r="P554" s="2"/>
      <c r="Q554" s="2"/>
      <c r="R554" s="2"/>
      <c r="S554" s="37"/>
    </row>
    <row r="555" spans="1:19" ht="31.5">
      <c r="A555" s="303"/>
      <c r="B555" s="107"/>
      <c r="C555" s="10" t="s">
        <v>115</v>
      </c>
      <c r="D555" s="70"/>
      <c r="E555" s="60"/>
      <c r="F555" s="61"/>
      <c r="G555" s="60"/>
      <c r="H555" s="6" t="s">
        <v>99</v>
      </c>
      <c r="I555" s="6" t="s">
        <v>99</v>
      </c>
      <c r="J555" s="14" t="s">
        <v>269</v>
      </c>
      <c r="K555" s="6" t="s">
        <v>111</v>
      </c>
      <c r="L555" s="6" t="s">
        <v>117</v>
      </c>
      <c r="M555" s="14">
        <v>32205</v>
      </c>
      <c r="N555" s="14">
        <v>32205</v>
      </c>
      <c r="O555" s="2"/>
      <c r="P555" s="2"/>
      <c r="Q555" s="2"/>
      <c r="R555" s="2"/>
      <c r="S555" s="37">
        <v>1</v>
      </c>
    </row>
    <row r="556" spans="1:19" ht="69" customHeight="1">
      <c r="A556" s="303"/>
      <c r="B556" s="107"/>
      <c r="C556" s="5" t="s">
        <v>170</v>
      </c>
      <c r="D556" s="59" t="s">
        <v>271</v>
      </c>
      <c r="E556" s="60"/>
      <c r="F556" s="61"/>
      <c r="G556" s="60"/>
      <c r="H556" s="6" t="s">
        <v>99</v>
      </c>
      <c r="I556" s="6" t="s">
        <v>99</v>
      </c>
      <c r="J556" s="14" t="s">
        <v>270</v>
      </c>
      <c r="K556" s="6" t="s">
        <v>124</v>
      </c>
      <c r="L556" s="6" t="s">
        <v>95</v>
      </c>
      <c r="M556" s="14">
        <v>1882100</v>
      </c>
      <c r="N556" s="14">
        <v>1882100</v>
      </c>
      <c r="O556" s="2"/>
      <c r="P556" s="2"/>
      <c r="Q556" s="2"/>
      <c r="R556" s="2"/>
      <c r="S556" s="37">
        <v>1</v>
      </c>
    </row>
    <row r="557" spans="1:19" ht="78.75" hidden="1" customHeight="1">
      <c r="A557" s="303"/>
      <c r="B557" s="107"/>
      <c r="C557" s="337"/>
      <c r="D557" s="73"/>
      <c r="E557" s="74"/>
      <c r="F557" s="75"/>
      <c r="G557" s="74"/>
      <c r="H557" s="332"/>
      <c r="I557" s="332"/>
      <c r="J557" s="332"/>
      <c r="K557" s="332"/>
      <c r="L557" s="332"/>
      <c r="M557" s="44"/>
      <c r="N557" s="44"/>
      <c r="O557" s="26"/>
      <c r="P557" s="26"/>
      <c r="Q557" s="26"/>
      <c r="R557" s="26"/>
      <c r="S557" s="84"/>
    </row>
    <row r="558" spans="1:19" ht="22.15" hidden="1" customHeight="1">
      <c r="A558" s="303"/>
      <c r="B558" s="107"/>
      <c r="C558" s="10" t="s">
        <v>177</v>
      </c>
      <c r="D558" s="251"/>
      <c r="E558" s="251"/>
      <c r="F558" s="251"/>
      <c r="G558" s="251"/>
      <c r="H558" s="6" t="s">
        <v>99</v>
      </c>
      <c r="I558" s="6" t="s">
        <v>99</v>
      </c>
      <c r="J558" s="6" t="s">
        <v>272</v>
      </c>
      <c r="K558" s="6" t="s">
        <v>273</v>
      </c>
      <c r="L558" s="6" t="s">
        <v>179</v>
      </c>
      <c r="M558" s="14">
        <v>1931900</v>
      </c>
      <c r="N558" s="14">
        <v>1931900</v>
      </c>
      <c r="O558" s="2"/>
      <c r="P558" s="2"/>
      <c r="Q558" s="2"/>
      <c r="R558" s="2"/>
      <c r="S558" s="37">
        <v>1</v>
      </c>
    </row>
    <row r="559" spans="1:19" s="38" customFormat="1" ht="21.75" customHeight="1">
      <c r="A559" s="303"/>
      <c r="B559" s="107"/>
      <c r="C559" s="10" t="s">
        <v>177</v>
      </c>
      <c r="D559" s="251"/>
      <c r="E559" s="251"/>
      <c r="F559" s="251"/>
      <c r="G559" s="251"/>
      <c r="H559" s="6" t="s">
        <v>99</v>
      </c>
      <c r="I559" s="6" t="s">
        <v>99</v>
      </c>
      <c r="J559" s="6" t="s">
        <v>270</v>
      </c>
      <c r="K559" s="6" t="s">
        <v>273</v>
      </c>
      <c r="L559" s="6" t="s">
        <v>179</v>
      </c>
      <c r="M559" s="14">
        <v>1854900</v>
      </c>
      <c r="N559" s="14">
        <v>1854900</v>
      </c>
      <c r="O559" s="2"/>
      <c r="P559" s="2"/>
      <c r="Q559" s="2"/>
      <c r="R559" s="2"/>
      <c r="S559" s="37">
        <v>1</v>
      </c>
    </row>
    <row r="560" spans="1:19" s="38" customFormat="1" ht="22.15" customHeight="1">
      <c r="A560" s="303"/>
      <c r="B560" s="107"/>
      <c r="C560" s="36" t="s">
        <v>190</v>
      </c>
      <c r="D560" s="10"/>
      <c r="E560" s="10"/>
      <c r="F560" s="10"/>
      <c r="G560" s="10"/>
      <c r="H560" s="6" t="s">
        <v>99</v>
      </c>
      <c r="I560" s="6" t="s">
        <v>99</v>
      </c>
      <c r="J560" s="6" t="s">
        <v>274</v>
      </c>
      <c r="K560" s="6" t="s">
        <v>111</v>
      </c>
      <c r="L560" s="6" t="s">
        <v>109</v>
      </c>
      <c r="M560" s="14"/>
      <c r="N560" s="14"/>
      <c r="O560" s="2">
        <v>600000</v>
      </c>
      <c r="P560" s="2">
        <v>600000</v>
      </c>
      <c r="Q560" s="2">
        <v>600000</v>
      </c>
      <c r="R560" s="2">
        <v>600000</v>
      </c>
      <c r="S560" s="37">
        <v>1</v>
      </c>
    </row>
    <row r="561" spans="1:19" s="38" customFormat="1" ht="22.15" customHeight="1">
      <c r="A561" s="303"/>
      <c r="B561" s="107"/>
      <c r="C561" s="36" t="s">
        <v>177</v>
      </c>
      <c r="D561" s="10"/>
      <c r="E561" s="10"/>
      <c r="F561" s="10"/>
      <c r="G561" s="10"/>
      <c r="H561" s="6" t="s">
        <v>99</v>
      </c>
      <c r="I561" s="6" t="s">
        <v>99</v>
      </c>
      <c r="J561" s="6" t="s">
        <v>274</v>
      </c>
      <c r="K561" s="6" t="s">
        <v>273</v>
      </c>
      <c r="L561" s="6" t="s">
        <v>179</v>
      </c>
      <c r="M561" s="14"/>
      <c r="N561" s="14"/>
      <c r="O561" s="2">
        <v>2325000</v>
      </c>
      <c r="P561" s="2">
        <v>2341000</v>
      </c>
      <c r="Q561" s="2">
        <v>2341000</v>
      </c>
      <c r="R561" s="2">
        <v>2341000</v>
      </c>
      <c r="S561" s="37">
        <v>1</v>
      </c>
    </row>
    <row r="562" spans="1:19" s="38" customFormat="1" ht="69" customHeight="1">
      <c r="A562" s="303"/>
      <c r="B562" s="108"/>
      <c r="C562" s="5" t="s">
        <v>170</v>
      </c>
      <c r="D562" s="10"/>
      <c r="E562" s="10"/>
      <c r="F562" s="10"/>
      <c r="G562" s="10"/>
      <c r="H562" s="6" t="s">
        <v>99</v>
      </c>
      <c r="I562" s="6" t="s">
        <v>99</v>
      </c>
      <c r="J562" s="6" t="s">
        <v>274</v>
      </c>
      <c r="K562" s="6" t="s">
        <v>124</v>
      </c>
      <c r="L562" s="6" t="s">
        <v>95</v>
      </c>
      <c r="M562" s="14"/>
      <c r="N562" s="14"/>
      <c r="O562" s="2">
        <v>1000000</v>
      </c>
      <c r="P562" s="2">
        <v>1000000</v>
      </c>
      <c r="Q562" s="2">
        <v>1000000</v>
      </c>
      <c r="R562" s="2">
        <v>1000000</v>
      </c>
      <c r="S562" s="37">
        <v>1</v>
      </c>
    </row>
    <row r="563" spans="1:19" s="38" customFormat="1" ht="137.25" customHeight="1">
      <c r="A563" s="303"/>
      <c r="B563" s="294" t="s">
        <v>275</v>
      </c>
      <c r="C563" s="56" t="s">
        <v>276</v>
      </c>
      <c r="D563" s="79" t="s">
        <v>277</v>
      </c>
      <c r="E563" s="60" t="s">
        <v>20</v>
      </c>
      <c r="F563" s="61">
        <v>42736</v>
      </c>
      <c r="G563" s="61" t="s">
        <v>42</v>
      </c>
      <c r="H563" s="300" t="s">
        <v>99</v>
      </c>
      <c r="I563" s="300" t="s">
        <v>99</v>
      </c>
      <c r="J563" s="300" t="s">
        <v>278</v>
      </c>
      <c r="K563" s="300" t="s">
        <v>32</v>
      </c>
      <c r="L563" s="300" t="s">
        <v>32</v>
      </c>
      <c r="M563" s="299">
        <f>M565+M566+M567</f>
        <v>3464000</v>
      </c>
      <c r="N563" s="299">
        <f>N565+N566+N567</f>
        <v>3464000</v>
      </c>
      <c r="O563" s="50">
        <f>O568+O569+O570</f>
        <v>3501000</v>
      </c>
      <c r="P563" s="50">
        <f>P568+P569+P570</f>
        <v>3501000</v>
      </c>
      <c r="Q563" s="50">
        <f>Q568+Q569+Q570</f>
        <v>3501000</v>
      </c>
      <c r="R563" s="50">
        <f>R568+R569+R570</f>
        <v>3501000</v>
      </c>
      <c r="S563" s="37"/>
    </row>
    <row r="564" spans="1:19" s="38" customFormat="1" ht="99" hidden="1" customHeight="1">
      <c r="A564" s="303"/>
      <c r="B564" s="107"/>
      <c r="C564" s="56"/>
      <c r="D564" s="79"/>
      <c r="E564" s="60"/>
      <c r="F564" s="61"/>
      <c r="G564" s="61"/>
      <c r="H564" s="300"/>
      <c r="I564" s="300"/>
      <c r="J564" s="300"/>
      <c r="K564" s="300"/>
      <c r="L564" s="300"/>
      <c r="M564" s="14"/>
      <c r="N564" s="14"/>
      <c r="O564" s="2"/>
      <c r="P564" s="2"/>
      <c r="Q564" s="2"/>
      <c r="R564" s="2"/>
      <c r="S564" s="37"/>
    </row>
    <row r="565" spans="1:19" s="38" customFormat="1" ht="47.25">
      <c r="A565" s="303"/>
      <c r="B565" s="107"/>
      <c r="C565" s="10" t="s">
        <v>279</v>
      </c>
      <c r="D565" s="10"/>
      <c r="E565" s="10"/>
      <c r="F565" s="10"/>
      <c r="G565" s="10"/>
      <c r="H565" s="6" t="s">
        <v>99</v>
      </c>
      <c r="I565" s="6" t="s">
        <v>99</v>
      </c>
      <c r="J565" s="6" t="s">
        <v>280</v>
      </c>
      <c r="K565" s="6" t="s">
        <v>111</v>
      </c>
      <c r="L565" s="6" t="s">
        <v>109</v>
      </c>
      <c r="M565" s="14">
        <v>660740</v>
      </c>
      <c r="N565" s="14">
        <v>660740</v>
      </c>
      <c r="O565" s="2"/>
      <c r="P565" s="2"/>
      <c r="Q565" s="2"/>
      <c r="R565" s="2"/>
      <c r="S565" s="37">
        <v>1</v>
      </c>
    </row>
    <row r="566" spans="1:19" ht="22.15" customHeight="1">
      <c r="A566" s="303"/>
      <c r="B566" s="107"/>
      <c r="C566" s="10" t="s">
        <v>260</v>
      </c>
      <c r="D566" s="70"/>
      <c r="E566" s="70"/>
      <c r="F566" s="70"/>
      <c r="G566" s="70"/>
      <c r="H566" s="6" t="s">
        <v>99</v>
      </c>
      <c r="I566" s="6" t="s">
        <v>99</v>
      </c>
      <c r="J566" s="6" t="s">
        <v>280</v>
      </c>
      <c r="K566" s="6" t="s">
        <v>273</v>
      </c>
      <c r="L566" s="6" t="s">
        <v>179</v>
      </c>
      <c r="M566" s="14">
        <v>633000</v>
      </c>
      <c r="N566" s="14">
        <v>633000</v>
      </c>
      <c r="O566" s="2"/>
      <c r="P566" s="2"/>
      <c r="Q566" s="2"/>
      <c r="R566" s="2"/>
      <c r="S566" s="37">
        <v>1</v>
      </c>
    </row>
    <row r="567" spans="1:19" ht="63">
      <c r="A567" s="303"/>
      <c r="B567" s="107"/>
      <c r="C567" s="5" t="s">
        <v>239</v>
      </c>
      <c r="D567" s="70"/>
      <c r="E567" s="70"/>
      <c r="F567" s="70"/>
      <c r="G567" s="70"/>
      <c r="H567" s="6" t="s">
        <v>99</v>
      </c>
      <c r="I567" s="6" t="s">
        <v>99</v>
      </c>
      <c r="J567" s="6" t="s">
        <v>280</v>
      </c>
      <c r="K567" s="6" t="s">
        <v>124</v>
      </c>
      <c r="L567" s="6" t="s">
        <v>95</v>
      </c>
      <c r="M567" s="14">
        <v>2170260</v>
      </c>
      <c r="N567" s="14">
        <v>2170260</v>
      </c>
      <c r="O567" s="2"/>
      <c r="P567" s="2"/>
      <c r="Q567" s="2"/>
      <c r="R567" s="2"/>
      <c r="S567" s="37">
        <v>1</v>
      </c>
    </row>
    <row r="568" spans="1:19" ht="39" customHeight="1">
      <c r="A568" s="303"/>
      <c r="B568" s="107"/>
      <c r="C568" s="48" t="s">
        <v>279</v>
      </c>
      <c r="D568" s="362"/>
      <c r="E568" s="98"/>
      <c r="F568" s="98"/>
      <c r="G568" s="98"/>
      <c r="H568" s="35" t="s">
        <v>99</v>
      </c>
      <c r="I568" s="35" t="s">
        <v>99</v>
      </c>
      <c r="J568" s="35" t="s">
        <v>278</v>
      </c>
      <c r="K568" s="45" t="s">
        <v>111</v>
      </c>
      <c r="L568" s="35" t="s">
        <v>109</v>
      </c>
      <c r="M568" s="46"/>
      <c r="N568" s="46"/>
      <c r="O568" s="47">
        <v>660800</v>
      </c>
      <c r="P568" s="47">
        <v>660800</v>
      </c>
      <c r="Q568" s="47">
        <v>660800</v>
      </c>
      <c r="R568" s="47">
        <v>660800</v>
      </c>
      <c r="S568" s="84">
        <v>1</v>
      </c>
    </row>
    <row r="569" spans="1:19" ht="31.5">
      <c r="A569" s="303"/>
      <c r="B569" s="107"/>
      <c r="C569" s="48" t="s">
        <v>177</v>
      </c>
      <c r="D569" s="362"/>
      <c r="E569" s="98"/>
      <c r="F569" s="98"/>
      <c r="G569" s="98"/>
      <c r="H569" s="35" t="s">
        <v>99</v>
      </c>
      <c r="I569" s="35" t="s">
        <v>99</v>
      </c>
      <c r="J569" s="35" t="s">
        <v>278</v>
      </c>
      <c r="K569" s="18" t="s">
        <v>273</v>
      </c>
      <c r="L569" s="18" t="s">
        <v>179</v>
      </c>
      <c r="M569" s="40"/>
      <c r="N569" s="40"/>
      <c r="O569" s="9">
        <v>633000</v>
      </c>
      <c r="P569" s="9">
        <v>633000</v>
      </c>
      <c r="Q569" s="9">
        <v>633000</v>
      </c>
      <c r="R569" s="9">
        <v>633000</v>
      </c>
      <c r="S569" s="68">
        <v>1</v>
      </c>
    </row>
    <row r="570" spans="1:19" ht="68.25" customHeight="1">
      <c r="A570" s="303"/>
      <c r="B570" s="108"/>
      <c r="C570" s="48" t="s">
        <v>170</v>
      </c>
      <c r="D570" s="362"/>
      <c r="E570" s="98"/>
      <c r="F570" s="98"/>
      <c r="G570" s="98"/>
      <c r="H570" s="35" t="s">
        <v>99</v>
      </c>
      <c r="I570" s="35" t="s">
        <v>99</v>
      </c>
      <c r="J570" s="35" t="s">
        <v>278</v>
      </c>
      <c r="K570" s="18" t="s">
        <v>124</v>
      </c>
      <c r="L570" s="18" t="s">
        <v>95</v>
      </c>
      <c r="M570" s="40"/>
      <c r="N570" s="40"/>
      <c r="O570" s="9">
        <v>2207200</v>
      </c>
      <c r="P570" s="9">
        <v>2207200</v>
      </c>
      <c r="Q570" s="9">
        <v>2207200</v>
      </c>
      <c r="R570" s="9">
        <v>2207200</v>
      </c>
      <c r="S570" s="68">
        <v>1</v>
      </c>
    </row>
    <row r="571" spans="1:19" ht="409.6" customHeight="1">
      <c r="A571" s="303"/>
      <c r="B571" s="294" t="s">
        <v>281</v>
      </c>
      <c r="C571" s="315" t="s">
        <v>282</v>
      </c>
      <c r="D571" s="363" t="s">
        <v>138</v>
      </c>
      <c r="E571" s="71" t="s">
        <v>20</v>
      </c>
      <c r="F571" s="72">
        <v>42370</v>
      </c>
      <c r="G571" s="71" t="s">
        <v>139</v>
      </c>
      <c r="H571" s="317" t="s">
        <v>99</v>
      </c>
      <c r="I571" s="317" t="s">
        <v>99</v>
      </c>
      <c r="J571" s="317" t="s">
        <v>283</v>
      </c>
      <c r="K571" s="305" t="s">
        <v>32</v>
      </c>
      <c r="L571" s="305" t="s">
        <v>95</v>
      </c>
      <c r="M571" s="16">
        <f t="shared" ref="M571:R571" si="73">M572</f>
        <v>10000</v>
      </c>
      <c r="N571" s="16">
        <f t="shared" si="73"/>
        <v>10000</v>
      </c>
      <c r="O571" s="15">
        <f t="shared" si="73"/>
        <v>10000</v>
      </c>
      <c r="P571" s="15">
        <f t="shared" si="73"/>
        <v>10000</v>
      </c>
      <c r="Q571" s="15">
        <f t="shared" si="73"/>
        <v>10000</v>
      </c>
      <c r="R571" s="15">
        <f t="shared" si="73"/>
        <v>10000</v>
      </c>
      <c r="S571" s="68"/>
    </row>
    <row r="572" spans="1:19" ht="31.5">
      <c r="A572" s="303"/>
      <c r="B572" s="108"/>
      <c r="C572" s="5" t="s">
        <v>204</v>
      </c>
      <c r="D572" s="364"/>
      <c r="E572" s="60"/>
      <c r="F572" s="61"/>
      <c r="G572" s="60"/>
      <c r="H572" s="6" t="s">
        <v>99</v>
      </c>
      <c r="I572" s="6" t="s">
        <v>99</v>
      </c>
      <c r="J572" s="6" t="s">
        <v>283</v>
      </c>
      <c r="K572" s="6" t="s">
        <v>94</v>
      </c>
      <c r="L572" s="6" t="s">
        <v>95</v>
      </c>
      <c r="M572" s="14">
        <v>10000</v>
      </c>
      <c r="N572" s="14">
        <v>10000</v>
      </c>
      <c r="O572" s="2">
        <v>10000</v>
      </c>
      <c r="P572" s="2">
        <v>10000</v>
      </c>
      <c r="Q572" s="2">
        <v>10000</v>
      </c>
      <c r="R572" s="2">
        <v>10000</v>
      </c>
      <c r="S572" s="37">
        <v>1</v>
      </c>
    </row>
    <row r="573" spans="1:19" s="64" customFormat="1" ht="78.75" customHeight="1">
      <c r="A573" s="303"/>
      <c r="B573" s="293" t="s">
        <v>284</v>
      </c>
      <c r="C573" s="325" t="s">
        <v>285</v>
      </c>
      <c r="D573" s="365" t="s">
        <v>286</v>
      </c>
      <c r="E573" s="66" t="s">
        <v>20</v>
      </c>
      <c r="F573" s="67">
        <v>41640</v>
      </c>
      <c r="G573" s="66" t="s">
        <v>139</v>
      </c>
      <c r="H573" s="305" t="s">
        <v>99</v>
      </c>
      <c r="I573" s="305" t="s">
        <v>99</v>
      </c>
      <c r="J573" s="332" t="s">
        <v>287</v>
      </c>
      <c r="K573" s="332" t="s">
        <v>32</v>
      </c>
      <c r="L573" s="332" t="s">
        <v>32</v>
      </c>
      <c r="M573" s="26">
        <f>M574</f>
        <v>15000</v>
      </c>
      <c r="N573" s="26">
        <f>N574</f>
        <v>15000</v>
      </c>
      <c r="O573" s="26">
        <v>15000</v>
      </c>
      <c r="P573" s="26">
        <v>15000</v>
      </c>
      <c r="Q573" s="26">
        <v>15000</v>
      </c>
      <c r="R573" s="26">
        <v>15000</v>
      </c>
      <c r="S573" s="366"/>
    </row>
    <row r="574" spans="1:19" s="38" customFormat="1" ht="22.5" customHeight="1">
      <c r="A574" s="303"/>
      <c r="B574" s="367"/>
      <c r="C574" s="49" t="s">
        <v>204</v>
      </c>
      <c r="D574" s="109"/>
      <c r="E574" s="60"/>
      <c r="F574" s="61"/>
      <c r="G574" s="60"/>
      <c r="H574" s="6" t="s">
        <v>99</v>
      </c>
      <c r="I574" s="6" t="s">
        <v>99</v>
      </c>
      <c r="J574" s="6" t="s">
        <v>287</v>
      </c>
      <c r="K574" s="6" t="s">
        <v>94</v>
      </c>
      <c r="L574" s="6" t="s">
        <v>95</v>
      </c>
      <c r="M574" s="2">
        <v>15000</v>
      </c>
      <c r="N574" s="2">
        <v>15000</v>
      </c>
      <c r="O574" s="50">
        <v>15000</v>
      </c>
      <c r="P574" s="50">
        <v>15000</v>
      </c>
      <c r="Q574" s="50">
        <v>15000</v>
      </c>
      <c r="R574" s="50">
        <v>15000</v>
      </c>
      <c r="S574" s="368">
        <v>1</v>
      </c>
    </row>
    <row r="575" spans="1:19" s="78" customFormat="1" ht="46.5" customHeight="1">
      <c r="A575" s="303"/>
      <c r="B575" s="369" t="s">
        <v>288</v>
      </c>
      <c r="C575" s="370" t="s">
        <v>289</v>
      </c>
      <c r="D575" s="109"/>
      <c r="E575" s="87"/>
      <c r="F575" s="86"/>
      <c r="G575" s="87"/>
      <c r="H575" s="300" t="s">
        <v>99</v>
      </c>
      <c r="I575" s="300" t="s">
        <v>99</v>
      </c>
      <c r="J575" s="300" t="s">
        <v>290</v>
      </c>
      <c r="K575" s="300" t="s">
        <v>32</v>
      </c>
      <c r="L575" s="300" t="s">
        <v>32</v>
      </c>
      <c r="M575" s="50">
        <f t="shared" ref="M575:R575" si="74">M576</f>
        <v>6000</v>
      </c>
      <c r="N575" s="50">
        <f t="shared" si="74"/>
        <v>6000</v>
      </c>
      <c r="O575" s="50">
        <f>O576</f>
        <v>15000</v>
      </c>
      <c r="P575" s="50">
        <f t="shared" si="74"/>
        <v>15000</v>
      </c>
      <c r="Q575" s="50">
        <f t="shared" si="74"/>
        <v>15000</v>
      </c>
      <c r="R575" s="50">
        <f t="shared" si="74"/>
        <v>15000</v>
      </c>
      <c r="S575" s="355"/>
    </row>
    <row r="576" spans="1:19" s="38" customFormat="1" ht="20.25" customHeight="1">
      <c r="A576" s="303"/>
      <c r="B576" s="371"/>
      <c r="C576" s="49" t="s">
        <v>204</v>
      </c>
      <c r="D576" s="109"/>
      <c r="E576" s="60"/>
      <c r="F576" s="61"/>
      <c r="G576" s="60"/>
      <c r="H576" s="6" t="s">
        <v>99</v>
      </c>
      <c r="I576" s="6" t="s">
        <v>99</v>
      </c>
      <c r="J576" s="6" t="s">
        <v>290</v>
      </c>
      <c r="K576" s="6" t="s">
        <v>94</v>
      </c>
      <c r="L576" s="6" t="s">
        <v>95</v>
      </c>
      <c r="M576" s="2">
        <v>6000</v>
      </c>
      <c r="N576" s="2">
        <v>6000</v>
      </c>
      <c r="O576" s="2">
        <v>15000</v>
      </c>
      <c r="P576" s="2">
        <v>15000</v>
      </c>
      <c r="Q576" s="2">
        <v>15000</v>
      </c>
      <c r="R576" s="2">
        <v>15000</v>
      </c>
      <c r="S576" s="37">
        <v>1</v>
      </c>
    </row>
    <row r="577" spans="1:19" s="78" customFormat="1" ht="131.25" customHeight="1">
      <c r="A577" s="303"/>
      <c r="B577" s="293" t="s">
        <v>291</v>
      </c>
      <c r="C577" s="372" t="s">
        <v>292</v>
      </c>
      <c r="D577" s="109"/>
      <c r="E577" s="87"/>
      <c r="F577" s="86"/>
      <c r="G577" s="87"/>
      <c r="H577" s="300" t="s">
        <v>99</v>
      </c>
      <c r="I577" s="300" t="s">
        <v>99</v>
      </c>
      <c r="J577" s="300" t="s">
        <v>293</v>
      </c>
      <c r="K577" s="300" t="s">
        <v>32</v>
      </c>
      <c r="L577" s="300" t="s">
        <v>32</v>
      </c>
      <c r="M577" s="50">
        <f t="shared" ref="M577:R577" si="75">M578</f>
        <v>24000</v>
      </c>
      <c r="N577" s="50">
        <f t="shared" si="75"/>
        <v>24000</v>
      </c>
      <c r="O577" s="50">
        <f>O578</f>
        <v>15000</v>
      </c>
      <c r="P577" s="50">
        <f t="shared" si="75"/>
        <v>15000</v>
      </c>
      <c r="Q577" s="50">
        <f t="shared" si="75"/>
        <v>15000</v>
      </c>
      <c r="R577" s="50">
        <f t="shared" si="75"/>
        <v>15000</v>
      </c>
      <c r="S577" s="355"/>
    </row>
    <row r="578" spans="1:19" ht="39.75" customHeight="1">
      <c r="A578" s="303"/>
      <c r="B578" s="367"/>
      <c r="C578" s="48" t="s">
        <v>204</v>
      </c>
      <c r="D578" s="109"/>
      <c r="E578" s="60"/>
      <c r="F578" s="61"/>
      <c r="G578" s="60"/>
      <c r="H578" s="6" t="s">
        <v>99</v>
      </c>
      <c r="I578" s="6" t="s">
        <v>99</v>
      </c>
      <c r="J578" s="6" t="s">
        <v>293</v>
      </c>
      <c r="K578" s="6" t="s">
        <v>94</v>
      </c>
      <c r="L578" s="6" t="s">
        <v>95</v>
      </c>
      <c r="M578" s="2">
        <v>24000</v>
      </c>
      <c r="N578" s="2">
        <v>24000</v>
      </c>
      <c r="O578" s="2">
        <v>15000</v>
      </c>
      <c r="P578" s="2">
        <v>15000</v>
      </c>
      <c r="Q578" s="2">
        <v>15000</v>
      </c>
      <c r="R578" s="2">
        <v>15000</v>
      </c>
      <c r="S578" s="37">
        <v>1</v>
      </c>
    </row>
    <row r="579" spans="1:19" ht="40.5" customHeight="1">
      <c r="A579" s="303"/>
      <c r="B579" s="294" t="s">
        <v>294</v>
      </c>
      <c r="C579" s="373" t="s">
        <v>295</v>
      </c>
      <c r="D579" s="109"/>
      <c r="E579" s="71"/>
      <c r="F579" s="72"/>
      <c r="G579" s="71"/>
      <c r="H579" s="317" t="s">
        <v>99</v>
      </c>
      <c r="I579" s="317" t="s">
        <v>99</v>
      </c>
      <c r="J579" s="300" t="s">
        <v>296</v>
      </c>
      <c r="K579" s="317" t="s">
        <v>32</v>
      </c>
      <c r="L579" s="317" t="s">
        <v>32</v>
      </c>
      <c r="M579" s="23"/>
      <c r="N579" s="23"/>
      <c r="O579" s="23">
        <f>O580</f>
        <v>143000</v>
      </c>
      <c r="P579" s="23"/>
      <c r="Q579" s="23"/>
      <c r="R579" s="23"/>
      <c r="S579" s="77"/>
    </row>
    <row r="580" spans="1:19" ht="39.75" customHeight="1">
      <c r="A580" s="303"/>
      <c r="B580" s="108"/>
      <c r="C580" s="48" t="s">
        <v>204</v>
      </c>
      <c r="D580" s="109"/>
      <c r="E580" s="71"/>
      <c r="F580" s="72"/>
      <c r="G580" s="71"/>
      <c r="H580" s="35" t="s">
        <v>99</v>
      </c>
      <c r="I580" s="35" t="s">
        <v>99</v>
      </c>
      <c r="J580" s="300" t="s">
        <v>296</v>
      </c>
      <c r="K580" s="35" t="s">
        <v>94</v>
      </c>
      <c r="L580" s="35" t="s">
        <v>95</v>
      </c>
      <c r="M580" s="23"/>
      <c r="N580" s="23"/>
      <c r="O580" s="23">
        <v>143000</v>
      </c>
      <c r="P580" s="23"/>
      <c r="Q580" s="23"/>
      <c r="R580" s="23"/>
      <c r="S580" s="77">
        <v>1</v>
      </c>
    </row>
    <row r="581" spans="1:19" s="64" customFormat="1" ht="50.25" customHeight="1">
      <c r="A581" s="303"/>
      <c r="B581" s="294" t="s">
        <v>297</v>
      </c>
      <c r="C581" s="373" t="s">
        <v>298</v>
      </c>
      <c r="D581" s="109"/>
      <c r="E581" s="374"/>
      <c r="F581" s="375"/>
      <c r="G581" s="374"/>
      <c r="H581" s="317" t="s">
        <v>99</v>
      </c>
      <c r="I581" s="317" t="s">
        <v>99</v>
      </c>
      <c r="J581" s="300" t="s">
        <v>299</v>
      </c>
      <c r="K581" s="317" t="s">
        <v>32</v>
      </c>
      <c r="L581" s="317" t="s">
        <v>32</v>
      </c>
      <c r="M581" s="27"/>
      <c r="N581" s="27"/>
      <c r="O581" s="27">
        <f>O582</f>
        <v>36000</v>
      </c>
      <c r="P581" s="27"/>
      <c r="Q581" s="27"/>
      <c r="R581" s="27"/>
      <c r="S581" s="376"/>
    </row>
    <row r="582" spans="1:19" ht="36.75" customHeight="1">
      <c r="A582" s="303"/>
      <c r="B582" s="108"/>
      <c r="C582" s="48" t="s">
        <v>204</v>
      </c>
      <c r="D582" s="110"/>
      <c r="E582" s="71"/>
      <c r="F582" s="72"/>
      <c r="G582" s="71"/>
      <c r="H582" s="35" t="s">
        <v>99</v>
      </c>
      <c r="I582" s="35" t="s">
        <v>99</v>
      </c>
      <c r="J582" s="6" t="s">
        <v>299</v>
      </c>
      <c r="K582" s="35" t="s">
        <v>94</v>
      </c>
      <c r="L582" s="35" t="s">
        <v>95</v>
      </c>
      <c r="M582" s="23"/>
      <c r="N582" s="23"/>
      <c r="O582" s="23">
        <v>36000</v>
      </c>
      <c r="P582" s="23">
        <v>0</v>
      </c>
      <c r="Q582" s="23"/>
      <c r="R582" s="23"/>
      <c r="S582" s="77">
        <v>1</v>
      </c>
    </row>
    <row r="583" spans="1:19" s="64" customFormat="1" ht="161.25" customHeight="1">
      <c r="A583" s="303"/>
      <c r="B583" s="294" t="s">
        <v>300</v>
      </c>
      <c r="C583" s="56" t="s">
        <v>301</v>
      </c>
      <c r="D583" s="83" t="s">
        <v>302</v>
      </c>
      <c r="E583" s="74" t="s">
        <v>20</v>
      </c>
      <c r="F583" s="75">
        <v>39448</v>
      </c>
      <c r="G583" s="88" t="s">
        <v>42</v>
      </c>
      <c r="H583" s="300" t="s">
        <v>99</v>
      </c>
      <c r="I583" s="300" t="s">
        <v>303</v>
      </c>
      <c r="J583" s="300" t="s">
        <v>304</v>
      </c>
      <c r="K583" s="300" t="s">
        <v>32</v>
      </c>
      <c r="L583" s="300" t="s">
        <v>32</v>
      </c>
      <c r="M583" s="50">
        <f>M585+M586+M587</f>
        <v>2604700</v>
      </c>
      <c r="N583" s="50">
        <f>N585+N586+N587</f>
        <v>2604700</v>
      </c>
      <c r="O583" s="50">
        <f>O586+O587</f>
        <v>2507100</v>
      </c>
      <c r="P583" s="50">
        <f>P586+P587</f>
        <v>2507100</v>
      </c>
      <c r="Q583" s="50">
        <f>Q586+Q587</f>
        <v>2507100</v>
      </c>
      <c r="R583" s="50">
        <f>R586+R587</f>
        <v>2507100</v>
      </c>
      <c r="S583" s="91"/>
    </row>
    <row r="584" spans="1:19" ht="123.75" hidden="1" customHeight="1">
      <c r="A584" s="303"/>
      <c r="B584" s="107"/>
      <c r="C584" s="51"/>
      <c r="D584" s="83"/>
      <c r="E584" s="74"/>
      <c r="F584" s="75"/>
      <c r="G584" s="88"/>
      <c r="H584" s="22"/>
      <c r="I584" s="22"/>
      <c r="J584" s="22"/>
      <c r="K584" s="22"/>
      <c r="L584" s="22"/>
      <c r="M584" s="52"/>
      <c r="N584" s="52"/>
      <c r="O584" s="53"/>
      <c r="P584" s="53"/>
      <c r="Q584" s="53"/>
      <c r="R584" s="53"/>
      <c r="S584" s="89"/>
    </row>
    <row r="585" spans="1:19" ht="21" customHeight="1">
      <c r="A585" s="303"/>
      <c r="B585" s="107"/>
      <c r="C585" s="36" t="s">
        <v>101</v>
      </c>
      <c r="D585" s="36"/>
      <c r="E585" s="377"/>
      <c r="F585" s="377"/>
      <c r="G585" s="377"/>
      <c r="H585" s="6" t="s">
        <v>99</v>
      </c>
      <c r="I585" s="6" t="s">
        <v>303</v>
      </c>
      <c r="J585" s="6" t="s">
        <v>305</v>
      </c>
      <c r="K585" s="6" t="s">
        <v>103</v>
      </c>
      <c r="L585" s="3" t="s">
        <v>32</v>
      </c>
      <c r="M585" s="2"/>
      <c r="N585" s="2"/>
      <c r="O585" s="2"/>
      <c r="P585" s="2"/>
      <c r="Q585" s="2"/>
      <c r="R585" s="2"/>
      <c r="S585" s="37" t="s">
        <v>5</v>
      </c>
    </row>
    <row r="586" spans="1:19" s="64" customFormat="1" ht="21" customHeight="1">
      <c r="A586" s="303"/>
      <c r="B586" s="107"/>
      <c r="C586" s="54" t="s">
        <v>134</v>
      </c>
      <c r="D586" s="377"/>
      <c r="E586" s="377"/>
      <c r="F586" s="377"/>
      <c r="G586" s="377"/>
      <c r="H586" s="6" t="s">
        <v>99</v>
      </c>
      <c r="I586" s="6" t="s">
        <v>303</v>
      </c>
      <c r="J586" s="6" t="s">
        <v>304</v>
      </c>
      <c r="K586" s="6" t="s">
        <v>47</v>
      </c>
      <c r="L586" s="6" t="s">
        <v>48</v>
      </c>
      <c r="M586" s="2">
        <v>2013425.85</v>
      </c>
      <c r="N586" s="2">
        <v>2013425.85</v>
      </c>
      <c r="O586" s="2">
        <v>1925600</v>
      </c>
      <c r="P586" s="2">
        <v>1925600</v>
      </c>
      <c r="Q586" s="2">
        <v>1925600</v>
      </c>
      <c r="R586" s="2">
        <v>1925600</v>
      </c>
      <c r="S586" s="37" t="s">
        <v>5</v>
      </c>
    </row>
    <row r="587" spans="1:19" ht="21" customHeight="1">
      <c r="A587" s="303"/>
      <c r="B587" s="107"/>
      <c r="C587" s="54" t="s">
        <v>167</v>
      </c>
      <c r="D587" s="377"/>
      <c r="E587" s="377"/>
      <c r="F587" s="377"/>
      <c r="G587" s="377"/>
      <c r="H587" s="6" t="s">
        <v>99</v>
      </c>
      <c r="I587" s="6" t="s">
        <v>303</v>
      </c>
      <c r="J587" s="6" t="s">
        <v>304</v>
      </c>
      <c r="K587" s="6" t="s">
        <v>67</v>
      </c>
      <c r="L587" s="6" t="s">
        <v>49</v>
      </c>
      <c r="M587" s="2">
        <v>591274.15</v>
      </c>
      <c r="N587" s="2">
        <v>591274.15</v>
      </c>
      <c r="O587" s="2">
        <v>581500</v>
      </c>
      <c r="P587" s="2">
        <v>581500</v>
      </c>
      <c r="Q587" s="2">
        <v>581500</v>
      </c>
      <c r="R587" s="2">
        <v>581500</v>
      </c>
      <c r="S587" s="37">
        <v>1</v>
      </c>
    </row>
    <row r="588" spans="1:19" s="64" customFormat="1" ht="191.25" customHeight="1">
      <c r="A588" s="303"/>
      <c r="B588" s="294" t="s">
        <v>306</v>
      </c>
      <c r="C588" s="56" t="s">
        <v>307</v>
      </c>
      <c r="D588" s="83" t="s">
        <v>308</v>
      </c>
      <c r="E588" s="74" t="s">
        <v>20</v>
      </c>
      <c r="F588" s="75">
        <v>40909</v>
      </c>
      <c r="G588" s="88" t="s">
        <v>43</v>
      </c>
      <c r="H588" s="300" t="s">
        <v>99</v>
      </c>
      <c r="I588" s="300" t="s">
        <v>303</v>
      </c>
      <c r="J588" s="50" t="s">
        <v>309</v>
      </c>
      <c r="K588" s="300" t="s">
        <v>32</v>
      </c>
      <c r="L588" s="300" t="s">
        <v>32</v>
      </c>
      <c r="M588" s="50">
        <f>M589+M590+M591</f>
        <v>13017475</v>
      </c>
      <c r="N588" s="50">
        <f t="shared" ref="N588:R588" si="76">N589+N590+N591</f>
        <v>12954769.029999999</v>
      </c>
      <c r="O588" s="50">
        <f t="shared" si="76"/>
        <v>13429300</v>
      </c>
      <c r="P588" s="50">
        <f t="shared" si="76"/>
        <v>13429300</v>
      </c>
      <c r="Q588" s="50">
        <f t="shared" si="76"/>
        <v>13429300</v>
      </c>
      <c r="R588" s="50">
        <f t="shared" si="76"/>
        <v>13429300</v>
      </c>
      <c r="S588" s="91"/>
    </row>
    <row r="589" spans="1:19" ht="31.5">
      <c r="A589" s="303"/>
      <c r="B589" s="107"/>
      <c r="C589" s="7" t="s">
        <v>101</v>
      </c>
      <c r="D589" s="32"/>
      <c r="E589" s="32"/>
      <c r="F589" s="32"/>
      <c r="G589" s="32"/>
      <c r="H589" s="6" t="s">
        <v>99</v>
      </c>
      <c r="I589" s="6" t="s">
        <v>303</v>
      </c>
      <c r="J589" s="2" t="s">
        <v>309</v>
      </c>
      <c r="K589" s="6" t="s">
        <v>103</v>
      </c>
      <c r="L589" s="6" t="s">
        <v>104</v>
      </c>
      <c r="M589" s="2">
        <v>11529800</v>
      </c>
      <c r="N589" s="2">
        <v>11529500.67</v>
      </c>
      <c r="O589" s="2">
        <v>11793500</v>
      </c>
      <c r="P589" s="2">
        <v>11793500</v>
      </c>
      <c r="Q589" s="2">
        <v>11793500</v>
      </c>
      <c r="R589" s="2">
        <v>11793500</v>
      </c>
      <c r="S589" s="37">
        <v>1</v>
      </c>
    </row>
    <row r="590" spans="1:19" s="64" customFormat="1">
      <c r="A590" s="303"/>
      <c r="B590" s="107"/>
      <c r="C590" s="7" t="s">
        <v>110</v>
      </c>
      <c r="D590" s="32"/>
      <c r="E590" s="32"/>
      <c r="F590" s="32"/>
      <c r="G590" s="32"/>
      <c r="H590" s="6" t="s">
        <v>99</v>
      </c>
      <c r="I590" s="6" t="s">
        <v>303</v>
      </c>
      <c r="J590" s="2" t="s">
        <v>309</v>
      </c>
      <c r="K590" s="3" t="s">
        <v>111</v>
      </c>
      <c r="L590" s="3" t="s">
        <v>32</v>
      </c>
      <c r="M590" s="2">
        <v>1446200</v>
      </c>
      <c r="N590" s="2">
        <v>1383798.61</v>
      </c>
      <c r="O590" s="2">
        <v>1590800</v>
      </c>
      <c r="P590" s="2">
        <v>1590800</v>
      </c>
      <c r="Q590" s="2">
        <v>1590800</v>
      </c>
      <c r="R590" s="2">
        <v>1590800</v>
      </c>
      <c r="S590" s="37" t="s">
        <v>5</v>
      </c>
    </row>
    <row r="591" spans="1:19">
      <c r="A591" s="303"/>
      <c r="B591" s="107"/>
      <c r="C591" s="7" t="s">
        <v>113</v>
      </c>
      <c r="D591" s="32"/>
      <c r="E591" s="32"/>
      <c r="F591" s="32"/>
      <c r="G591" s="32"/>
      <c r="H591" s="6" t="s">
        <v>99</v>
      </c>
      <c r="I591" s="6" t="s">
        <v>303</v>
      </c>
      <c r="J591" s="2" t="s">
        <v>309</v>
      </c>
      <c r="K591" s="3" t="s">
        <v>114</v>
      </c>
      <c r="L591" s="3" t="s">
        <v>53</v>
      </c>
      <c r="M591" s="2">
        <v>41475</v>
      </c>
      <c r="N591" s="2">
        <v>41469.75</v>
      </c>
      <c r="O591" s="2">
        <v>45000</v>
      </c>
      <c r="P591" s="2">
        <v>45000</v>
      </c>
      <c r="Q591" s="2">
        <v>45000</v>
      </c>
      <c r="R591" s="2">
        <v>45000</v>
      </c>
      <c r="S591" s="37">
        <v>1</v>
      </c>
    </row>
    <row r="592" spans="1:19" ht="20.45" hidden="1" customHeight="1">
      <c r="A592" s="303"/>
      <c r="B592" s="107"/>
      <c r="C592" s="36" t="s">
        <v>118</v>
      </c>
      <c r="D592" s="3"/>
      <c r="E592" s="10"/>
      <c r="F592" s="10"/>
      <c r="G592" s="10"/>
      <c r="H592" s="6" t="s">
        <v>99</v>
      </c>
      <c r="I592" s="6" t="s">
        <v>303</v>
      </c>
      <c r="J592" s="2" t="s">
        <v>310</v>
      </c>
      <c r="K592" s="3" t="s">
        <v>111</v>
      </c>
      <c r="L592" s="3" t="s">
        <v>119</v>
      </c>
      <c r="M592" s="2"/>
      <c r="N592" s="2"/>
      <c r="O592" s="2"/>
      <c r="P592" s="2"/>
      <c r="Q592" s="2"/>
      <c r="R592" s="2"/>
      <c r="S592" s="37" t="s">
        <v>5</v>
      </c>
    </row>
    <row r="593" spans="1:19" ht="31.5" hidden="1">
      <c r="A593" s="303"/>
      <c r="B593" s="107"/>
      <c r="C593" s="36" t="s">
        <v>115</v>
      </c>
      <c r="D593" s="3"/>
      <c r="E593" s="10"/>
      <c r="F593" s="10"/>
      <c r="G593" s="10"/>
      <c r="H593" s="6" t="s">
        <v>99</v>
      </c>
      <c r="I593" s="6" t="s">
        <v>303</v>
      </c>
      <c r="J593" s="2" t="s">
        <v>310</v>
      </c>
      <c r="K593" s="3" t="s">
        <v>116</v>
      </c>
      <c r="L593" s="3" t="s">
        <v>117</v>
      </c>
      <c r="M593" s="2"/>
      <c r="N593" s="2"/>
      <c r="O593" s="2"/>
      <c r="P593" s="2"/>
      <c r="Q593" s="2"/>
      <c r="R593" s="2"/>
      <c r="S593" s="37" t="s">
        <v>5</v>
      </c>
    </row>
    <row r="594" spans="1:19" ht="31.5" hidden="1">
      <c r="A594" s="303"/>
      <c r="B594" s="108"/>
      <c r="C594" s="36" t="s">
        <v>115</v>
      </c>
      <c r="D594" s="3"/>
      <c r="E594" s="10"/>
      <c r="F594" s="10"/>
      <c r="G594" s="10"/>
      <c r="H594" s="6" t="s">
        <v>99</v>
      </c>
      <c r="I594" s="6" t="s">
        <v>303</v>
      </c>
      <c r="J594" s="2" t="s">
        <v>310</v>
      </c>
      <c r="K594" s="3" t="s">
        <v>111</v>
      </c>
      <c r="L594" s="3" t="s">
        <v>117</v>
      </c>
      <c r="M594" s="2"/>
      <c r="N594" s="2"/>
      <c r="O594" s="2"/>
      <c r="P594" s="2"/>
      <c r="Q594" s="2"/>
      <c r="R594" s="2"/>
      <c r="S594" s="37" t="s">
        <v>5</v>
      </c>
    </row>
    <row r="595" spans="1:19" s="64" customFormat="1" ht="141.75" customHeight="1">
      <c r="A595" s="303"/>
      <c r="B595" s="294" t="s">
        <v>311</v>
      </c>
      <c r="C595" s="328" t="s">
        <v>312</v>
      </c>
      <c r="D595" s="83" t="s">
        <v>313</v>
      </c>
      <c r="E595" s="74" t="s">
        <v>20</v>
      </c>
      <c r="F595" s="75">
        <v>39675</v>
      </c>
      <c r="G595" s="74" t="s">
        <v>43</v>
      </c>
      <c r="H595" s="305" t="s">
        <v>99</v>
      </c>
      <c r="I595" s="313" t="s">
        <v>303</v>
      </c>
      <c r="J595" s="298" t="s">
        <v>314</v>
      </c>
      <c r="K595" s="305" t="s">
        <v>32</v>
      </c>
      <c r="L595" s="305" t="s">
        <v>32</v>
      </c>
      <c r="M595" s="15">
        <f t="shared" ref="M595:R595" si="77">M596+M597+M598+M599+M600</f>
        <v>2779700</v>
      </c>
      <c r="N595" s="15">
        <f t="shared" si="77"/>
        <v>2699161.7600000002</v>
      </c>
      <c r="O595" s="15">
        <f t="shared" si="77"/>
        <v>2705800</v>
      </c>
      <c r="P595" s="15">
        <f t="shared" si="77"/>
        <v>2705800</v>
      </c>
      <c r="Q595" s="15">
        <f t="shared" si="77"/>
        <v>2705800</v>
      </c>
      <c r="R595" s="15">
        <f t="shared" si="77"/>
        <v>2705800</v>
      </c>
      <c r="S595" s="378"/>
    </row>
    <row r="596" spans="1:19" ht="31.5">
      <c r="A596" s="303"/>
      <c r="B596" s="107"/>
      <c r="C596" s="7" t="s">
        <v>101</v>
      </c>
      <c r="D596" s="36"/>
      <c r="E596" s="36"/>
      <c r="F596" s="36"/>
      <c r="G596" s="36"/>
      <c r="H596" s="6" t="s">
        <v>99</v>
      </c>
      <c r="I596" s="6" t="s">
        <v>303</v>
      </c>
      <c r="J596" s="3" t="s">
        <v>314</v>
      </c>
      <c r="K596" s="3" t="s">
        <v>103</v>
      </c>
      <c r="L596" s="3" t="s">
        <v>104</v>
      </c>
      <c r="M596" s="2">
        <v>2526900</v>
      </c>
      <c r="N596" s="2">
        <v>2464994.9300000002</v>
      </c>
      <c r="O596" s="2">
        <v>2509000</v>
      </c>
      <c r="P596" s="2">
        <v>2509000</v>
      </c>
      <c r="Q596" s="2">
        <v>2509000</v>
      </c>
      <c r="R596" s="2">
        <v>2509000</v>
      </c>
      <c r="S596" s="37">
        <v>1</v>
      </c>
    </row>
    <row r="597" spans="1:19" s="64" customFormat="1" ht="47.25">
      <c r="A597" s="303"/>
      <c r="B597" s="107"/>
      <c r="C597" s="7" t="s">
        <v>315</v>
      </c>
      <c r="D597" s="32"/>
      <c r="E597" s="32"/>
      <c r="F597" s="32"/>
      <c r="G597" s="32"/>
      <c r="H597" s="6" t="s">
        <v>99</v>
      </c>
      <c r="I597" s="6" t="s">
        <v>303</v>
      </c>
      <c r="J597" s="3" t="s">
        <v>314</v>
      </c>
      <c r="K597" s="3" t="s">
        <v>111</v>
      </c>
      <c r="L597" s="3" t="s">
        <v>32</v>
      </c>
      <c r="M597" s="2">
        <v>252200</v>
      </c>
      <c r="N597" s="2">
        <v>233580.83</v>
      </c>
      <c r="O597" s="2">
        <v>196300</v>
      </c>
      <c r="P597" s="2">
        <v>196300</v>
      </c>
      <c r="Q597" s="2">
        <v>196300</v>
      </c>
      <c r="R597" s="2">
        <v>196300</v>
      </c>
      <c r="S597" s="37">
        <v>1</v>
      </c>
    </row>
    <row r="598" spans="1:19">
      <c r="A598" s="303"/>
      <c r="B598" s="107"/>
      <c r="C598" s="7" t="s">
        <v>113</v>
      </c>
      <c r="D598" s="32"/>
      <c r="E598" s="32"/>
      <c r="F598" s="32"/>
      <c r="G598" s="32"/>
      <c r="H598" s="6" t="s">
        <v>99</v>
      </c>
      <c r="I598" s="6" t="s">
        <v>303</v>
      </c>
      <c r="J598" s="3" t="s">
        <v>314</v>
      </c>
      <c r="K598" s="3" t="s">
        <v>114</v>
      </c>
      <c r="L598" s="3" t="s">
        <v>53</v>
      </c>
      <c r="M598" s="2">
        <v>600</v>
      </c>
      <c r="N598" s="2">
        <v>586</v>
      </c>
      <c r="O598" s="2">
        <v>500</v>
      </c>
      <c r="P598" s="2">
        <v>500</v>
      </c>
      <c r="Q598" s="2">
        <v>500</v>
      </c>
      <c r="R598" s="2">
        <v>500</v>
      </c>
      <c r="S598" s="37">
        <v>1</v>
      </c>
    </row>
    <row r="599" spans="1:19" ht="19.149999999999999" hidden="1" customHeight="1">
      <c r="A599" s="303"/>
      <c r="B599" s="107"/>
      <c r="C599" s="36" t="s">
        <v>118</v>
      </c>
      <c r="D599" s="3"/>
      <c r="E599" s="10"/>
      <c r="F599" s="10"/>
      <c r="G599" s="10"/>
      <c r="H599" s="6" t="s">
        <v>99</v>
      </c>
      <c r="I599" s="6" t="s">
        <v>303</v>
      </c>
      <c r="J599" s="3" t="s">
        <v>316</v>
      </c>
      <c r="K599" s="3" t="s">
        <v>111</v>
      </c>
      <c r="L599" s="3" t="s">
        <v>119</v>
      </c>
      <c r="M599" s="2"/>
      <c r="N599" s="2"/>
      <c r="O599" s="2"/>
      <c r="P599" s="2"/>
      <c r="Q599" s="2"/>
      <c r="R599" s="2"/>
      <c r="S599" s="37" t="s">
        <v>5</v>
      </c>
    </row>
    <row r="600" spans="1:19" ht="31.5" hidden="1">
      <c r="A600" s="303"/>
      <c r="B600" s="108"/>
      <c r="C600" s="7" t="s">
        <v>115</v>
      </c>
      <c r="D600" s="8"/>
      <c r="E600" s="33"/>
      <c r="F600" s="33"/>
      <c r="G600" s="33"/>
      <c r="H600" s="18" t="s">
        <v>99</v>
      </c>
      <c r="I600" s="18" t="s">
        <v>303</v>
      </c>
      <c r="J600" s="8" t="s">
        <v>316</v>
      </c>
      <c r="K600" s="8" t="s">
        <v>111</v>
      </c>
      <c r="L600" s="8" t="s">
        <v>117</v>
      </c>
      <c r="M600" s="9"/>
      <c r="N600" s="9"/>
      <c r="O600" s="9"/>
      <c r="P600" s="9"/>
      <c r="Q600" s="9"/>
      <c r="R600" s="9"/>
      <c r="S600" s="68" t="s">
        <v>5</v>
      </c>
    </row>
    <row r="601" spans="1:19" ht="46.5" hidden="1" customHeight="1">
      <c r="A601" s="303"/>
      <c r="B601" s="379"/>
      <c r="C601" s="100" t="s">
        <v>204</v>
      </c>
      <c r="D601" s="97"/>
      <c r="E601" s="66" t="s">
        <v>20</v>
      </c>
      <c r="F601" s="67">
        <v>40909</v>
      </c>
      <c r="G601" s="66" t="s">
        <v>42</v>
      </c>
      <c r="H601" s="18" t="s">
        <v>99</v>
      </c>
      <c r="I601" s="18" t="s">
        <v>303</v>
      </c>
      <c r="J601" s="18"/>
      <c r="K601" s="8" t="s">
        <v>94</v>
      </c>
      <c r="L601" s="8" t="s">
        <v>95</v>
      </c>
      <c r="M601" s="9"/>
      <c r="N601" s="9"/>
      <c r="O601" s="9"/>
      <c r="P601" s="9"/>
      <c r="Q601" s="9"/>
      <c r="R601" s="9"/>
      <c r="S601" s="68">
        <v>1</v>
      </c>
    </row>
    <row r="602" spans="1:19" s="38" customFormat="1" ht="232.5" customHeight="1">
      <c r="A602" s="303"/>
      <c r="B602" s="294" t="s">
        <v>317</v>
      </c>
      <c r="C602" s="56" t="s">
        <v>318</v>
      </c>
      <c r="D602" s="36" t="s">
        <v>319</v>
      </c>
      <c r="E602" s="60" t="s">
        <v>20</v>
      </c>
      <c r="F602" s="61">
        <v>42732</v>
      </c>
      <c r="G602" s="60" t="s">
        <v>320</v>
      </c>
      <c r="H602" s="300" t="s">
        <v>99</v>
      </c>
      <c r="I602" s="300" t="s">
        <v>303</v>
      </c>
      <c r="J602" s="300"/>
      <c r="K602" s="300" t="s">
        <v>32</v>
      </c>
      <c r="L602" s="300" t="s">
        <v>32</v>
      </c>
      <c r="M602" s="50">
        <f t="shared" ref="M602:R602" si="78">M603+M604+M605</f>
        <v>160000</v>
      </c>
      <c r="N602" s="50">
        <f t="shared" si="78"/>
        <v>160000</v>
      </c>
      <c r="O602" s="50">
        <f t="shared" si="78"/>
        <v>157000</v>
      </c>
      <c r="P602" s="50">
        <f t="shared" si="78"/>
        <v>157000</v>
      </c>
      <c r="Q602" s="50">
        <f t="shared" si="78"/>
        <v>157000</v>
      </c>
      <c r="R602" s="50">
        <f t="shared" si="78"/>
        <v>157000</v>
      </c>
      <c r="S602" s="243"/>
    </row>
    <row r="603" spans="1:19" s="38" customFormat="1" ht="85.5" customHeight="1">
      <c r="A603" s="303"/>
      <c r="B603" s="380"/>
      <c r="C603" s="55" t="s">
        <v>321</v>
      </c>
      <c r="D603" s="104"/>
      <c r="E603" s="71" t="s">
        <v>20</v>
      </c>
      <c r="F603" s="72">
        <v>40910</v>
      </c>
      <c r="G603" s="71" t="s">
        <v>42</v>
      </c>
      <c r="H603" s="22" t="s">
        <v>99</v>
      </c>
      <c r="I603" s="22" t="s">
        <v>303</v>
      </c>
      <c r="J603" s="35" t="s">
        <v>322</v>
      </c>
      <c r="K603" s="22" t="s">
        <v>94</v>
      </c>
      <c r="L603" s="22" t="s">
        <v>95</v>
      </c>
      <c r="M603" s="23">
        <v>45000</v>
      </c>
      <c r="N603" s="23">
        <v>45000</v>
      </c>
      <c r="O603" s="23">
        <v>45000</v>
      </c>
      <c r="P603" s="23">
        <v>45000</v>
      </c>
      <c r="Q603" s="23">
        <v>45000</v>
      </c>
      <c r="R603" s="23">
        <v>45000</v>
      </c>
      <c r="S603" s="77">
        <v>1</v>
      </c>
    </row>
    <row r="604" spans="1:19" ht="75" customHeight="1">
      <c r="A604" s="303"/>
      <c r="B604" s="380"/>
      <c r="C604" s="100" t="s">
        <v>323</v>
      </c>
      <c r="D604" s="109"/>
      <c r="E604" s="5"/>
      <c r="F604" s="5"/>
      <c r="G604" s="5"/>
      <c r="H604" s="6" t="s">
        <v>99</v>
      </c>
      <c r="I604" s="3" t="s">
        <v>303</v>
      </c>
      <c r="J604" s="6" t="s">
        <v>324</v>
      </c>
      <c r="K604" s="6" t="s">
        <v>111</v>
      </c>
      <c r="L604" s="6" t="s">
        <v>109</v>
      </c>
      <c r="M604" s="2">
        <v>30000</v>
      </c>
      <c r="N604" s="2">
        <v>30000</v>
      </c>
      <c r="O604" s="2">
        <v>15000</v>
      </c>
      <c r="P604" s="2">
        <v>15000</v>
      </c>
      <c r="Q604" s="2">
        <v>15000</v>
      </c>
      <c r="R604" s="2">
        <v>15000</v>
      </c>
      <c r="S604" s="37">
        <v>1</v>
      </c>
    </row>
    <row r="605" spans="1:19" ht="72.75" customHeight="1">
      <c r="A605" s="303"/>
      <c r="B605" s="367"/>
      <c r="C605" s="100" t="s">
        <v>325</v>
      </c>
      <c r="D605" s="110"/>
      <c r="E605" s="10"/>
      <c r="F605" s="10"/>
      <c r="G605" s="10"/>
      <c r="H605" s="3" t="s">
        <v>99</v>
      </c>
      <c r="I605" s="3" t="s">
        <v>303</v>
      </c>
      <c r="J605" s="6" t="s">
        <v>324</v>
      </c>
      <c r="K605" s="3" t="s">
        <v>94</v>
      </c>
      <c r="L605" s="3" t="s">
        <v>95</v>
      </c>
      <c r="M605" s="2">
        <v>85000</v>
      </c>
      <c r="N605" s="2">
        <v>85000</v>
      </c>
      <c r="O605" s="9">
        <v>97000</v>
      </c>
      <c r="P605" s="9">
        <v>97000</v>
      </c>
      <c r="Q605" s="9">
        <v>97000</v>
      </c>
      <c r="R605" s="9">
        <v>97000</v>
      </c>
      <c r="S605" s="68">
        <v>1</v>
      </c>
    </row>
    <row r="606" spans="1:19" ht="190.5" customHeight="1">
      <c r="A606" s="303"/>
      <c r="B606" s="294" t="s">
        <v>326</v>
      </c>
      <c r="C606" s="357" t="s">
        <v>327</v>
      </c>
      <c r="D606" s="70" t="s">
        <v>328</v>
      </c>
      <c r="E606" s="60" t="s">
        <v>329</v>
      </c>
      <c r="F606" s="61">
        <v>41178</v>
      </c>
      <c r="G606" s="60" t="s">
        <v>42</v>
      </c>
      <c r="H606" s="305" t="s">
        <v>99</v>
      </c>
      <c r="I606" s="305" t="s">
        <v>303</v>
      </c>
      <c r="J606" s="300" t="s">
        <v>330</v>
      </c>
      <c r="K606" s="305" t="s">
        <v>32</v>
      </c>
      <c r="L606" s="305" t="s">
        <v>32</v>
      </c>
      <c r="M606" s="16">
        <f t="shared" ref="M606:R606" si="79">M607+M608</f>
        <v>207300</v>
      </c>
      <c r="N606" s="16">
        <f t="shared" si="79"/>
        <v>207268.33</v>
      </c>
      <c r="O606" s="15">
        <f t="shared" si="79"/>
        <v>316000</v>
      </c>
      <c r="P606" s="15">
        <f>P607+P608</f>
        <v>316000</v>
      </c>
      <c r="Q606" s="15">
        <f>Q607+Q608</f>
        <v>316000</v>
      </c>
      <c r="R606" s="15">
        <f t="shared" si="79"/>
        <v>316000</v>
      </c>
      <c r="S606" s="352"/>
    </row>
    <row r="607" spans="1:19" ht="24" customHeight="1">
      <c r="A607" s="303"/>
      <c r="B607" s="107"/>
      <c r="C607" s="102" t="s">
        <v>113</v>
      </c>
      <c r="D607" s="102"/>
      <c r="E607" s="102"/>
      <c r="F607" s="102"/>
      <c r="G607" s="102"/>
      <c r="H607" s="18" t="s">
        <v>99</v>
      </c>
      <c r="I607" s="18" t="s">
        <v>303</v>
      </c>
      <c r="J607" s="18" t="s">
        <v>331</v>
      </c>
      <c r="K607" s="18" t="s">
        <v>114</v>
      </c>
      <c r="L607" s="18" t="s">
        <v>32</v>
      </c>
      <c r="M607" s="40"/>
      <c r="N607" s="40"/>
      <c r="O607" s="9"/>
      <c r="P607" s="9"/>
      <c r="Q607" s="9"/>
      <c r="R607" s="9"/>
      <c r="S607" s="68">
        <v>1</v>
      </c>
    </row>
    <row r="608" spans="1:19" ht="24" customHeight="1">
      <c r="A608" s="303"/>
      <c r="B608" s="108"/>
      <c r="C608" s="268"/>
      <c r="D608" s="268"/>
      <c r="E608" s="268"/>
      <c r="F608" s="268"/>
      <c r="G608" s="268"/>
      <c r="H608" s="6" t="s">
        <v>99</v>
      </c>
      <c r="I608" s="6" t="s">
        <v>303</v>
      </c>
      <c r="J608" s="6" t="s">
        <v>330</v>
      </c>
      <c r="K608" s="18" t="s">
        <v>114</v>
      </c>
      <c r="L608" s="18" t="s">
        <v>32</v>
      </c>
      <c r="M608" s="40">
        <v>207300</v>
      </c>
      <c r="N608" s="14">
        <v>207268.33</v>
      </c>
      <c r="O608" s="9">
        <v>316000</v>
      </c>
      <c r="P608" s="9">
        <v>316000</v>
      </c>
      <c r="Q608" s="9">
        <v>316000</v>
      </c>
      <c r="R608" s="9">
        <v>316000</v>
      </c>
      <c r="S608" s="37">
        <v>1</v>
      </c>
    </row>
    <row r="609" spans="1:19" ht="177.75" customHeight="1">
      <c r="A609" s="303"/>
      <c r="B609" s="344" t="s">
        <v>332</v>
      </c>
      <c r="C609" s="56" t="s">
        <v>333</v>
      </c>
      <c r="D609" s="70" t="s">
        <v>334</v>
      </c>
      <c r="E609" s="60" t="s">
        <v>20</v>
      </c>
      <c r="F609" s="61">
        <v>41275</v>
      </c>
      <c r="G609" s="60" t="s">
        <v>42</v>
      </c>
      <c r="H609" s="300" t="s">
        <v>99</v>
      </c>
      <c r="I609" s="300" t="s">
        <v>303</v>
      </c>
      <c r="J609" s="300" t="s">
        <v>335</v>
      </c>
      <c r="K609" s="300" t="s">
        <v>32</v>
      </c>
      <c r="L609" s="300" t="s">
        <v>32</v>
      </c>
      <c r="M609" s="50">
        <f>M610+M611</f>
        <v>1272000</v>
      </c>
      <c r="N609" s="50">
        <f>N610++N611</f>
        <v>1272000</v>
      </c>
      <c r="O609" s="50">
        <f>O610++O611</f>
        <v>0</v>
      </c>
      <c r="P609" s="50">
        <f>P610++P611</f>
        <v>0</v>
      </c>
      <c r="Q609" s="50">
        <f>Q610++Q611</f>
        <v>0</v>
      </c>
      <c r="R609" s="50">
        <f>R610++R611</f>
        <v>0</v>
      </c>
      <c r="S609" s="91"/>
    </row>
    <row r="610" spans="1:19" ht="24" customHeight="1">
      <c r="A610" s="303"/>
      <c r="B610" s="107"/>
      <c r="C610" s="7" t="s">
        <v>101</v>
      </c>
      <c r="D610" s="32"/>
      <c r="E610" s="32"/>
      <c r="F610" s="32"/>
      <c r="G610" s="32"/>
      <c r="H610" s="35" t="s">
        <v>99</v>
      </c>
      <c r="I610" s="35" t="s">
        <v>303</v>
      </c>
      <c r="J610" s="6" t="s">
        <v>335</v>
      </c>
      <c r="K610" s="3" t="s">
        <v>103</v>
      </c>
      <c r="L610" s="3" t="s">
        <v>32</v>
      </c>
      <c r="M610" s="2">
        <v>1015400</v>
      </c>
      <c r="N610" s="2">
        <v>1015400</v>
      </c>
      <c r="O610" s="2"/>
      <c r="P610" s="2"/>
      <c r="Q610" s="2"/>
      <c r="R610" s="2"/>
      <c r="S610" s="37">
        <v>1</v>
      </c>
    </row>
    <row r="611" spans="1:19" ht="60" customHeight="1">
      <c r="A611" s="303"/>
      <c r="B611" s="107"/>
      <c r="C611" s="7" t="s">
        <v>279</v>
      </c>
      <c r="D611" s="32"/>
      <c r="E611" s="32"/>
      <c r="F611" s="32"/>
      <c r="G611" s="32"/>
      <c r="H611" s="35" t="s">
        <v>99</v>
      </c>
      <c r="I611" s="35" t="s">
        <v>303</v>
      </c>
      <c r="J611" s="35" t="s">
        <v>335</v>
      </c>
      <c r="K611" s="3" t="s">
        <v>111</v>
      </c>
      <c r="L611" s="3" t="s">
        <v>32</v>
      </c>
      <c r="M611" s="2">
        <v>256600</v>
      </c>
      <c r="N611" s="2">
        <v>256600</v>
      </c>
      <c r="O611" s="2"/>
      <c r="P611" s="2"/>
      <c r="Q611" s="2"/>
      <c r="R611" s="2"/>
      <c r="S611" s="37">
        <v>1</v>
      </c>
    </row>
    <row r="612" spans="1:19" ht="232.5" customHeight="1">
      <c r="A612" s="303"/>
      <c r="B612" s="294" t="s">
        <v>336</v>
      </c>
      <c r="C612" s="357" t="s">
        <v>127</v>
      </c>
      <c r="D612" s="351" t="s">
        <v>128</v>
      </c>
      <c r="E612" s="66" t="s">
        <v>20</v>
      </c>
      <c r="F612" s="67">
        <v>40634</v>
      </c>
      <c r="G612" s="66" t="s">
        <v>42</v>
      </c>
      <c r="H612" s="305" t="s">
        <v>10</v>
      </c>
      <c r="I612" s="359" t="s">
        <v>58</v>
      </c>
      <c r="J612" s="305" t="s">
        <v>129</v>
      </c>
      <c r="K612" s="305" t="s">
        <v>337</v>
      </c>
      <c r="L612" s="305" t="s">
        <v>32</v>
      </c>
      <c r="M612" s="16">
        <f t="shared" ref="M612:R612" si="80">M613</f>
        <v>2329000</v>
      </c>
      <c r="N612" s="16">
        <f t="shared" si="80"/>
        <v>2329000</v>
      </c>
      <c r="O612" s="15">
        <f>O613</f>
        <v>2100000</v>
      </c>
      <c r="P612" s="15">
        <f t="shared" si="80"/>
        <v>2100000</v>
      </c>
      <c r="Q612" s="15">
        <f t="shared" si="80"/>
        <v>2100000</v>
      </c>
      <c r="R612" s="15">
        <f t="shared" si="80"/>
        <v>2100000</v>
      </c>
      <c r="S612" s="352"/>
    </row>
    <row r="613" spans="1:19" ht="34.5" customHeight="1">
      <c r="A613" s="303"/>
      <c r="B613" s="346"/>
      <c r="C613" s="100" t="s">
        <v>177</v>
      </c>
      <c r="D613" s="5"/>
      <c r="E613" s="5"/>
      <c r="F613" s="5"/>
      <c r="G613" s="5"/>
      <c r="H613" s="18" t="s">
        <v>10</v>
      </c>
      <c r="I613" s="8" t="s">
        <v>58</v>
      </c>
      <c r="J613" s="18" t="s">
        <v>129</v>
      </c>
      <c r="K613" s="18" t="s">
        <v>178</v>
      </c>
      <c r="L613" s="18" t="s">
        <v>179</v>
      </c>
      <c r="M613" s="40">
        <v>2329000</v>
      </c>
      <c r="N613" s="40">
        <v>2329000</v>
      </c>
      <c r="O613" s="9">
        <v>2100000</v>
      </c>
      <c r="P613" s="9">
        <v>2100000</v>
      </c>
      <c r="Q613" s="9">
        <v>2100000</v>
      </c>
      <c r="R613" s="9">
        <v>2100000</v>
      </c>
      <c r="S613" s="68">
        <v>1</v>
      </c>
    </row>
    <row r="614" spans="1:19" s="64" customFormat="1" ht="206.25" customHeight="1">
      <c r="A614" s="303"/>
      <c r="B614" s="381" t="s">
        <v>338</v>
      </c>
      <c r="C614" s="357" t="s">
        <v>339</v>
      </c>
      <c r="D614" s="5" t="s">
        <v>340</v>
      </c>
      <c r="E614" s="60" t="s">
        <v>20</v>
      </c>
      <c r="F614" s="61">
        <v>41640</v>
      </c>
      <c r="G614" s="60" t="s">
        <v>42</v>
      </c>
      <c r="H614" s="305" t="s">
        <v>10</v>
      </c>
      <c r="I614" s="359" t="s">
        <v>58</v>
      </c>
      <c r="J614" s="305" t="s">
        <v>341</v>
      </c>
      <c r="K614" s="305" t="s">
        <v>32</v>
      </c>
      <c r="L614" s="305" t="s">
        <v>32</v>
      </c>
      <c r="M614" s="16">
        <f t="shared" ref="M614:R614" si="81">M615+M616</f>
        <v>359400</v>
      </c>
      <c r="N614" s="16">
        <f t="shared" si="81"/>
        <v>359400</v>
      </c>
      <c r="O614" s="15">
        <f t="shared" si="81"/>
        <v>373600</v>
      </c>
      <c r="P614" s="15">
        <f>P615+P616</f>
        <v>373600</v>
      </c>
      <c r="Q614" s="15">
        <f>Q615+Q616</f>
        <v>373600</v>
      </c>
      <c r="R614" s="15">
        <f t="shared" si="81"/>
        <v>373600</v>
      </c>
      <c r="S614" s="352"/>
    </row>
    <row r="615" spans="1:19" ht="39" customHeight="1">
      <c r="A615" s="303"/>
      <c r="B615" s="382"/>
      <c r="C615" s="5" t="s">
        <v>260</v>
      </c>
      <c r="D615" s="324"/>
      <c r="E615" s="5"/>
      <c r="F615" s="5"/>
      <c r="G615" s="5"/>
      <c r="H615" s="18" t="s">
        <v>10</v>
      </c>
      <c r="I615" s="8" t="s">
        <v>58</v>
      </c>
      <c r="J615" s="18" t="s">
        <v>341</v>
      </c>
      <c r="K615" s="18" t="s">
        <v>342</v>
      </c>
      <c r="L615" s="18" t="s">
        <v>179</v>
      </c>
      <c r="M615" s="40">
        <v>356006</v>
      </c>
      <c r="N615" s="40">
        <v>356006</v>
      </c>
      <c r="O615" s="9">
        <v>369900</v>
      </c>
      <c r="P615" s="9">
        <v>369900</v>
      </c>
      <c r="Q615" s="9">
        <v>369900</v>
      </c>
      <c r="R615" s="9">
        <v>369900</v>
      </c>
      <c r="S615" s="68">
        <v>1</v>
      </c>
    </row>
    <row r="616" spans="1:19" ht="22.5" customHeight="1">
      <c r="A616" s="303"/>
      <c r="B616" s="108"/>
      <c r="C616" s="100" t="s">
        <v>190</v>
      </c>
      <c r="D616" s="55"/>
      <c r="E616" s="55"/>
      <c r="F616" s="55"/>
      <c r="G616" s="55"/>
      <c r="H616" s="18" t="s">
        <v>10</v>
      </c>
      <c r="I616" s="8" t="s">
        <v>58</v>
      </c>
      <c r="J616" s="18" t="s">
        <v>341</v>
      </c>
      <c r="K616" s="18" t="s">
        <v>111</v>
      </c>
      <c r="L616" s="18" t="s">
        <v>109</v>
      </c>
      <c r="M616" s="40">
        <v>3394</v>
      </c>
      <c r="N616" s="40">
        <v>3394</v>
      </c>
      <c r="O616" s="9">
        <v>3700</v>
      </c>
      <c r="P616" s="9">
        <v>3700</v>
      </c>
      <c r="Q616" s="9">
        <v>3700</v>
      </c>
      <c r="R616" s="9">
        <v>3700</v>
      </c>
      <c r="S616" s="68">
        <v>1</v>
      </c>
    </row>
    <row r="617" spans="1:19" s="78" customFormat="1" ht="157.5">
      <c r="A617" s="303"/>
      <c r="B617" s="344" t="s">
        <v>343</v>
      </c>
      <c r="C617" s="56" t="s">
        <v>333</v>
      </c>
      <c r="D617" s="70" t="s">
        <v>334</v>
      </c>
      <c r="E617" s="60" t="s">
        <v>20</v>
      </c>
      <c r="F617" s="61">
        <v>41275</v>
      </c>
      <c r="G617" s="60" t="s">
        <v>42</v>
      </c>
      <c r="H617" s="300" t="s">
        <v>10</v>
      </c>
      <c r="I617" s="300" t="s">
        <v>21</v>
      </c>
      <c r="J617" s="300"/>
      <c r="K617" s="300" t="s">
        <v>32</v>
      </c>
      <c r="L617" s="300" t="s">
        <v>32</v>
      </c>
      <c r="M617" s="50">
        <f>M618+M619</f>
        <v>0</v>
      </c>
      <c r="N617" s="50">
        <f>N618++N619</f>
        <v>0</v>
      </c>
      <c r="O617" s="50">
        <f>O618++O619</f>
        <v>1327800</v>
      </c>
      <c r="P617" s="50">
        <f>P618++P619</f>
        <v>1327800</v>
      </c>
      <c r="Q617" s="50">
        <f>Q618++Q619</f>
        <v>1327800</v>
      </c>
      <c r="R617" s="50">
        <f>R618++R619</f>
        <v>1327800</v>
      </c>
      <c r="S617" s="91"/>
    </row>
    <row r="618" spans="1:19" ht="44.25" customHeight="1">
      <c r="A618" s="303"/>
      <c r="B618" s="107"/>
      <c r="C618" s="284" t="s">
        <v>101</v>
      </c>
      <c r="D618" s="32"/>
      <c r="E618" s="32"/>
      <c r="F618" s="32"/>
      <c r="G618" s="32"/>
      <c r="H618" s="35" t="s">
        <v>10</v>
      </c>
      <c r="I618" s="35" t="s">
        <v>21</v>
      </c>
      <c r="J618" s="35" t="s">
        <v>335</v>
      </c>
      <c r="K618" s="22" t="s">
        <v>103</v>
      </c>
      <c r="L618" s="22" t="s">
        <v>32</v>
      </c>
      <c r="M618" s="23"/>
      <c r="N618" s="23"/>
      <c r="O618" s="23">
        <v>1067000</v>
      </c>
      <c r="P618" s="23">
        <v>1067000</v>
      </c>
      <c r="Q618" s="23">
        <v>1067000</v>
      </c>
      <c r="R618" s="23">
        <v>1067000</v>
      </c>
      <c r="S618" s="77">
        <v>1</v>
      </c>
    </row>
    <row r="619" spans="1:19" s="64" customFormat="1" ht="56.25" customHeight="1">
      <c r="A619" s="303"/>
      <c r="B619" s="107"/>
      <c r="C619" s="7" t="s">
        <v>279</v>
      </c>
      <c r="D619" s="32"/>
      <c r="E619" s="32"/>
      <c r="F619" s="32"/>
      <c r="G619" s="32"/>
      <c r="H619" s="35" t="s">
        <v>10</v>
      </c>
      <c r="I619" s="35" t="s">
        <v>21</v>
      </c>
      <c r="J619" s="35" t="s">
        <v>335</v>
      </c>
      <c r="K619" s="3" t="s">
        <v>111</v>
      </c>
      <c r="L619" s="3" t="s">
        <v>32</v>
      </c>
      <c r="M619" s="2"/>
      <c r="N619" s="2"/>
      <c r="O619" s="2">
        <v>260800</v>
      </c>
      <c r="P619" s="2">
        <v>260800</v>
      </c>
      <c r="Q619" s="2">
        <v>260800</v>
      </c>
      <c r="R619" s="2">
        <v>260800</v>
      </c>
      <c r="S619" s="37">
        <v>1</v>
      </c>
    </row>
    <row r="620" spans="1:19" s="64" customFormat="1" ht="126.75" customHeight="1">
      <c r="A620" s="303"/>
      <c r="B620" s="294" t="s">
        <v>344</v>
      </c>
      <c r="C620" s="306" t="s">
        <v>345</v>
      </c>
      <c r="D620" s="83" t="s">
        <v>346</v>
      </c>
      <c r="E620" s="74" t="s">
        <v>20</v>
      </c>
      <c r="F620" s="75">
        <v>41640</v>
      </c>
      <c r="G620" s="74" t="s">
        <v>43</v>
      </c>
      <c r="H620" s="313" t="s">
        <v>10</v>
      </c>
      <c r="I620" s="305" t="s">
        <v>21</v>
      </c>
      <c r="J620" s="313" t="s">
        <v>347</v>
      </c>
      <c r="K620" s="305" t="s">
        <v>32</v>
      </c>
      <c r="L620" s="313" t="s">
        <v>32</v>
      </c>
      <c r="M620" s="15">
        <f t="shared" ref="M620:R620" si="82">SUM(M621:M624)</f>
        <v>7787000</v>
      </c>
      <c r="N620" s="15">
        <f t="shared" si="82"/>
        <v>7787000</v>
      </c>
      <c r="O620" s="15">
        <f t="shared" si="82"/>
        <v>7697000</v>
      </c>
      <c r="P620" s="15">
        <f t="shared" si="82"/>
        <v>7697000</v>
      </c>
      <c r="Q620" s="15">
        <f t="shared" si="82"/>
        <v>7697000</v>
      </c>
      <c r="R620" s="15">
        <f t="shared" si="82"/>
        <v>7697000</v>
      </c>
      <c r="S620" s="378"/>
    </row>
    <row r="621" spans="1:19" ht="22.5" customHeight="1">
      <c r="A621" s="303"/>
      <c r="B621" s="107"/>
      <c r="C621" s="7" t="s">
        <v>190</v>
      </c>
      <c r="D621" s="36"/>
      <c r="E621" s="36"/>
      <c r="F621" s="36"/>
      <c r="G621" s="36"/>
      <c r="H621" s="3" t="s">
        <v>10</v>
      </c>
      <c r="I621" s="3" t="s">
        <v>21</v>
      </c>
      <c r="J621" s="6" t="s">
        <v>348</v>
      </c>
      <c r="K621" s="3" t="s">
        <v>111</v>
      </c>
      <c r="L621" s="3" t="s">
        <v>32</v>
      </c>
      <c r="M621" s="2">
        <v>69318.19</v>
      </c>
      <c r="N621" s="2">
        <v>69318.19</v>
      </c>
      <c r="O621" s="2">
        <v>62000</v>
      </c>
      <c r="P621" s="2">
        <v>62000</v>
      </c>
      <c r="Q621" s="2">
        <v>62000</v>
      </c>
      <c r="R621" s="2">
        <v>62000</v>
      </c>
      <c r="S621" s="37">
        <v>1</v>
      </c>
    </row>
    <row r="622" spans="1:19" ht="22.5" customHeight="1">
      <c r="A622" s="303"/>
      <c r="B622" s="107"/>
      <c r="C622" s="7" t="s">
        <v>260</v>
      </c>
      <c r="D622" s="32"/>
      <c r="E622" s="32"/>
      <c r="F622" s="32"/>
      <c r="G622" s="32"/>
      <c r="H622" s="3" t="s">
        <v>10</v>
      </c>
      <c r="I622" s="3" t="s">
        <v>21</v>
      </c>
      <c r="J622" s="6" t="s">
        <v>348</v>
      </c>
      <c r="K622" s="3" t="s">
        <v>262</v>
      </c>
      <c r="L622" s="3" t="s">
        <v>109</v>
      </c>
      <c r="M622" s="2">
        <v>1384682.81</v>
      </c>
      <c r="N622" s="2">
        <v>1384682.81</v>
      </c>
      <c r="O622" s="2">
        <v>1434600</v>
      </c>
      <c r="P622" s="2">
        <v>1434600</v>
      </c>
      <c r="Q622" s="2">
        <v>1434600</v>
      </c>
      <c r="R622" s="2">
        <v>1434600</v>
      </c>
      <c r="S622" s="37">
        <v>1</v>
      </c>
    </row>
    <row r="623" spans="1:19" ht="22.5" customHeight="1">
      <c r="A623" s="303"/>
      <c r="B623" s="107"/>
      <c r="C623" s="7" t="s">
        <v>349</v>
      </c>
      <c r="D623" s="32"/>
      <c r="E623" s="32"/>
      <c r="F623" s="32"/>
      <c r="G623" s="32"/>
      <c r="H623" s="3" t="s">
        <v>10</v>
      </c>
      <c r="I623" s="3" t="s">
        <v>21</v>
      </c>
      <c r="J623" s="6" t="s">
        <v>348</v>
      </c>
      <c r="K623" s="3" t="s">
        <v>273</v>
      </c>
      <c r="L623" s="3" t="s">
        <v>179</v>
      </c>
      <c r="M623" s="9">
        <f>158620+283000</f>
        <v>441620</v>
      </c>
      <c r="N623" s="9">
        <f>158620+283000</f>
        <v>441620</v>
      </c>
      <c r="O623" s="9">
        <v>430000</v>
      </c>
      <c r="P623" s="9">
        <v>430000</v>
      </c>
      <c r="Q623" s="9">
        <v>430000</v>
      </c>
      <c r="R623" s="9">
        <v>430000</v>
      </c>
      <c r="S623" s="68">
        <v>1</v>
      </c>
    </row>
    <row r="624" spans="1:19" ht="22.5" customHeight="1">
      <c r="A624" s="303"/>
      <c r="B624" s="107"/>
      <c r="C624" s="7" t="s">
        <v>177</v>
      </c>
      <c r="D624" s="284"/>
      <c r="E624" s="284"/>
      <c r="F624" s="284"/>
      <c r="G624" s="284"/>
      <c r="H624" s="8" t="s">
        <v>10</v>
      </c>
      <c r="I624" s="8" t="s">
        <v>21</v>
      </c>
      <c r="J624" s="18" t="s">
        <v>348</v>
      </c>
      <c r="K624" s="8" t="s">
        <v>342</v>
      </c>
      <c r="L624" s="8" t="s">
        <v>179</v>
      </c>
      <c r="M624" s="9">
        <v>5891379</v>
      </c>
      <c r="N624" s="9">
        <v>5891379</v>
      </c>
      <c r="O624" s="9">
        <v>5770400</v>
      </c>
      <c r="P624" s="9">
        <v>5770400</v>
      </c>
      <c r="Q624" s="9">
        <v>5770400</v>
      </c>
      <c r="R624" s="9">
        <v>5770400</v>
      </c>
      <c r="S624" s="68" t="s">
        <v>5</v>
      </c>
    </row>
    <row r="625" spans="1:197" s="38" customFormat="1" ht="141" customHeight="1">
      <c r="A625" s="303"/>
      <c r="B625" s="289" t="s">
        <v>350</v>
      </c>
      <c r="C625" s="56" t="s">
        <v>351</v>
      </c>
      <c r="D625" s="383" t="s">
        <v>328</v>
      </c>
      <c r="E625" s="36"/>
      <c r="F625" s="36"/>
      <c r="G625" s="36"/>
      <c r="H625" s="300" t="s">
        <v>10</v>
      </c>
      <c r="I625" s="300" t="s">
        <v>21</v>
      </c>
      <c r="J625" s="300" t="s">
        <v>352</v>
      </c>
      <c r="K625" s="300" t="s">
        <v>32</v>
      </c>
      <c r="L625" s="300" t="s">
        <v>32</v>
      </c>
      <c r="M625" s="2"/>
      <c r="N625" s="2"/>
      <c r="O625" s="2"/>
      <c r="P625" s="50">
        <f>P626</f>
        <v>4642900</v>
      </c>
      <c r="Q625" s="50">
        <f>Q626</f>
        <v>6594300</v>
      </c>
      <c r="R625" s="50">
        <f>R626</f>
        <v>6594300</v>
      </c>
      <c r="S625" s="37"/>
    </row>
    <row r="626" spans="1:197" s="38" customFormat="1" ht="38.25" customHeight="1">
      <c r="A626" s="303"/>
      <c r="B626" s="323"/>
      <c r="C626" s="36" t="s">
        <v>118</v>
      </c>
      <c r="D626" s="384"/>
      <c r="E626" s="36"/>
      <c r="F626" s="36"/>
      <c r="G626" s="36"/>
      <c r="H626" s="3" t="s">
        <v>10</v>
      </c>
      <c r="I626" s="3" t="s">
        <v>21</v>
      </c>
      <c r="J626" s="6" t="s">
        <v>352</v>
      </c>
      <c r="K626" s="3" t="s">
        <v>353</v>
      </c>
      <c r="L626" s="3" t="s">
        <v>119</v>
      </c>
      <c r="M626" s="2">
        <v>0</v>
      </c>
      <c r="N626" s="2"/>
      <c r="O626" s="2"/>
      <c r="P626" s="2">
        <v>4642900</v>
      </c>
      <c r="Q626" s="2">
        <v>6594300</v>
      </c>
      <c r="R626" s="2">
        <v>6594300</v>
      </c>
      <c r="S626" s="37">
        <v>1</v>
      </c>
    </row>
    <row r="627" spans="1:197" s="78" customFormat="1" ht="123" customHeight="1">
      <c r="A627" s="303"/>
      <c r="B627" s="289" t="s">
        <v>354</v>
      </c>
      <c r="C627" s="342" t="s">
        <v>355</v>
      </c>
      <c r="D627" s="384"/>
      <c r="E627" s="60" t="s">
        <v>329</v>
      </c>
      <c r="F627" s="61">
        <v>41178</v>
      </c>
      <c r="G627" s="60" t="s">
        <v>42</v>
      </c>
      <c r="H627" s="300" t="s">
        <v>10</v>
      </c>
      <c r="I627" s="300" t="s">
        <v>21</v>
      </c>
      <c r="J627" s="300" t="s">
        <v>356</v>
      </c>
      <c r="K627" s="300" t="s">
        <v>32</v>
      </c>
      <c r="L627" s="300" t="s">
        <v>32</v>
      </c>
      <c r="M627" s="50">
        <f t="shared" ref="M627:R627" si="83">M628</f>
        <v>0</v>
      </c>
      <c r="N627" s="50">
        <f t="shared" si="83"/>
        <v>0</v>
      </c>
      <c r="O627" s="50">
        <f t="shared" si="83"/>
        <v>0</v>
      </c>
      <c r="P627" s="50">
        <f t="shared" si="83"/>
        <v>1197800</v>
      </c>
      <c r="Q627" s="50">
        <f t="shared" si="83"/>
        <v>4790900</v>
      </c>
      <c r="R627" s="50">
        <f t="shared" si="83"/>
        <v>4790900</v>
      </c>
      <c r="S627" s="91"/>
    </row>
    <row r="628" spans="1:197" s="38" customFormat="1" ht="36" customHeight="1">
      <c r="A628" s="303"/>
      <c r="B628" s="323"/>
      <c r="C628" s="36" t="s">
        <v>118</v>
      </c>
      <c r="D628" s="384"/>
      <c r="E628" s="36"/>
      <c r="F628" s="36"/>
      <c r="G628" s="36"/>
      <c r="H628" s="6" t="s">
        <v>10</v>
      </c>
      <c r="I628" s="6" t="s">
        <v>21</v>
      </c>
      <c r="J628" s="6" t="s">
        <v>356</v>
      </c>
      <c r="K628" s="3" t="s">
        <v>353</v>
      </c>
      <c r="L628" s="3" t="s">
        <v>119</v>
      </c>
      <c r="M628" s="2"/>
      <c r="N628" s="2"/>
      <c r="O628" s="2"/>
      <c r="P628" s="2">
        <v>1197800</v>
      </c>
      <c r="Q628" s="2">
        <v>4790900</v>
      </c>
      <c r="R628" s="2">
        <v>4790900</v>
      </c>
      <c r="S628" s="37" t="s">
        <v>5</v>
      </c>
    </row>
    <row r="629" spans="1:197" s="38" customFormat="1" ht="122.25" customHeight="1">
      <c r="A629" s="303"/>
      <c r="B629" s="289" t="s">
        <v>357</v>
      </c>
      <c r="C629" s="342" t="s">
        <v>355</v>
      </c>
      <c r="D629" s="384"/>
      <c r="E629" s="36"/>
      <c r="F629" s="36"/>
      <c r="G629" s="36"/>
      <c r="H629" s="300" t="s">
        <v>10</v>
      </c>
      <c r="I629" s="300" t="s">
        <v>21</v>
      </c>
      <c r="J629" s="300" t="s">
        <v>356</v>
      </c>
      <c r="K629" s="300" t="s">
        <v>32</v>
      </c>
      <c r="L629" s="300" t="s">
        <v>32</v>
      </c>
      <c r="M629" s="50"/>
      <c r="N629" s="50"/>
      <c r="O629" s="50"/>
      <c r="P629" s="50">
        <f>P630</f>
        <v>148000</v>
      </c>
      <c r="Q629" s="50">
        <f>Q630</f>
        <v>592100</v>
      </c>
      <c r="R629" s="50">
        <f>R630</f>
        <v>592100</v>
      </c>
      <c r="S629" s="91"/>
    </row>
    <row r="630" spans="1:197" ht="46.5" customHeight="1">
      <c r="A630" s="303"/>
      <c r="B630" s="323"/>
      <c r="C630" s="36" t="s">
        <v>118</v>
      </c>
      <c r="D630" s="384"/>
      <c r="E630" s="36"/>
      <c r="F630" s="36"/>
      <c r="G630" s="36"/>
      <c r="H630" s="6" t="s">
        <v>10</v>
      </c>
      <c r="I630" s="6" t="s">
        <v>21</v>
      </c>
      <c r="J630" s="6" t="s">
        <v>356</v>
      </c>
      <c r="K630" s="3" t="s">
        <v>353</v>
      </c>
      <c r="L630" s="3" t="s">
        <v>119</v>
      </c>
      <c r="M630" s="2"/>
      <c r="N630" s="2"/>
      <c r="O630" s="2"/>
      <c r="P630" s="2">
        <v>148000</v>
      </c>
      <c r="Q630" s="2">
        <v>592100</v>
      </c>
      <c r="R630" s="2">
        <v>592100</v>
      </c>
      <c r="S630" s="37">
        <v>1</v>
      </c>
    </row>
    <row r="631" spans="1:197" s="64" customFormat="1" ht="208.5" customHeight="1">
      <c r="A631" s="303"/>
      <c r="B631" s="294" t="s">
        <v>358</v>
      </c>
      <c r="C631" s="328" t="s">
        <v>359</v>
      </c>
      <c r="D631" s="83" t="s">
        <v>360</v>
      </c>
      <c r="E631" s="74" t="s">
        <v>20</v>
      </c>
      <c r="F631" s="75">
        <v>41518</v>
      </c>
      <c r="G631" s="74" t="s">
        <v>42</v>
      </c>
      <c r="H631" s="305" t="s">
        <v>10</v>
      </c>
      <c r="I631" s="305" t="s">
        <v>21</v>
      </c>
      <c r="J631" s="298" t="s">
        <v>361</v>
      </c>
      <c r="K631" s="305" t="s">
        <v>32</v>
      </c>
      <c r="L631" s="305" t="s">
        <v>32</v>
      </c>
      <c r="M631" s="15">
        <f>M632+M633+M634+M635</f>
        <v>10000000</v>
      </c>
      <c r="N631" s="15">
        <f t="shared" ref="N631:R631" si="84">N632+N633+N634+N635</f>
        <v>10000000</v>
      </c>
      <c r="O631" s="15">
        <f t="shared" si="84"/>
        <v>8789600</v>
      </c>
      <c r="P631" s="15">
        <f>P632+P633+P634+P635</f>
        <v>8789600</v>
      </c>
      <c r="Q631" s="50">
        <f>Q632+Q633+Q634+Q635</f>
        <v>8789600</v>
      </c>
      <c r="R631" s="50">
        <f t="shared" si="84"/>
        <v>8789600</v>
      </c>
      <c r="S631" s="91"/>
    </row>
    <row r="632" spans="1:197">
      <c r="A632" s="303"/>
      <c r="B632" s="107"/>
      <c r="C632" s="385" t="s">
        <v>190</v>
      </c>
      <c r="D632" s="385"/>
      <c r="E632" s="385"/>
      <c r="F632" s="385"/>
      <c r="G632" s="385"/>
      <c r="H632" s="6" t="s">
        <v>10</v>
      </c>
      <c r="I632" s="6" t="s">
        <v>21</v>
      </c>
      <c r="J632" s="3" t="s">
        <v>362</v>
      </c>
      <c r="K632" s="3" t="s">
        <v>111</v>
      </c>
      <c r="L632" s="3" t="s">
        <v>109</v>
      </c>
      <c r="M632" s="2"/>
      <c r="N632" s="2"/>
      <c r="O632" s="2"/>
      <c r="P632" s="2"/>
      <c r="Q632" s="2"/>
      <c r="R632" s="2"/>
      <c r="S632" s="37" t="s">
        <v>5</v>
      </c>
    </row>
    <row r="633" spans="1:197">
      <c r="A633" s="303"/>
      <c r="B633" s="107"/>
      <c r="C633" s="367"/>
      <c r="D633" s="367"/>
      <c r="E633" s="367"/>
      <c r="F633" s="367"/>
      <c r="G633" s="367"/>
      <c r="H633" s="6" t="s">
        <v>10</v>
      </c>
      <c r="I633" s="6" t="s">
        <v>21</v>
      </c>
      <c r="J633" s="3" t="s">
        <v>361</v>
      </c>
      <c r="K633" s="3" t="s">
        <v>111</v>
      </c>
      <c r="L633" s="3" t="s">
        <v>109</v>
      </c>
      <c r="M633" s="2">
        <v>99996</v>
      </c>
      <c r="N633" s="2">
        <v>99996</v>
      </c>
      <c r="O633" s="2">
        <v>87900</v>
      </c>
      <c r="P633" s="2">
        <v>87900</v>
      </c>
      <c r="Q633" s="2">
        <v>87900</v>
      </c>
      <c r="R633" s="2">
        <v>87900</v>
      </c>
      <c r="S633" s="37" t="s">
        <v>5</v>
      </c>
    </row>
    <row r="634" spans="1:197" ht="19.149999999999999" customHeight="1">
      <c r="A634" s="303"/>
      <c r="B634" s="107"/>
      <c r="C634" s="385" t="s">
        <v>177</v>
      </c>
      <c r="D634" s="385"/>
      <c r="E634" s="385"/>
      <c r="F634" s="385"/>
      <c r="G634" s="385"/>
      <c r="H634" s="6" t="s">
        <v>10</v>
      </c>
      <c r="I634" s="6" t="s">
        <v>21</v>
      </c>
      <c r="J634" s="3" t="s">
        <v>362</v>
      </c>
      <c r="K634" s="3" t="s">
        <v>178</v>
      </c>
      <c r="L634" s="3" t="s">
        <v>179</v>
      </c>
      <c r="M634" s="2"/>
      <c r="N634" s="2"/>
      <c r="O634" s="2"/>
      <c r="P634" s="2"/>
      <c r="Q634" s="2"/>
      <c r="R634" s="2"/>
      <c r="S634" s="37" t="s">
        <v>5</v>
      </c>
    </row>
    <row r="635" spans="1:197" ht="19.149999999999999" customHeight="1">
      <c r="A635" s="303"/>
      <c r="B635" s="108"/>
      <c r="C635" s="367"/>
      <c r="D635" s="367"/>
      <c r="E635" s="367"/>
      <c r="F635" s="367"/>
      <c r="G635" s="367"/>
      <c r="H635" s="6" t="s">
        <v>10</v>
      </c>
      <c r="I635" s="6" t="s">
        <v>21</v>
      </c>
      <c r="J635" s="3" t="s">
        <v>361</v>
      </c>
      <c r="K635" s="3" t="s">
        <v>178</v>
      </c>
      <c r="L635" s="3" t="s">
        <v>179</v>
      </c>
      <c r="M635" s="2">
        <v>9900004</v>
      </c>
      <c r="N635" s="2">
        <v>9900004</v>
      </c>
      <c r="O635" s="2">
        <v>8701700</v>
      </c>
      <c r="P635" s="2">
        <v>8701700</v>
      </c>
      <c r="Q635" s="2">
        <v>8701700</v>
      </c>
      <c r="R635" s="2">
        <v>8701700</v>
      </c>
      <c r="S635" s="37">
        <v>1</v>
      </c>
    </row>
    <row r="636" spans="1:197">
      <c r="A636" s="303"/>
      <c r="O636" s="90"/>
      <c r="P636" s="90"/>
      <c r="Q636" s="90"/>
      <c r="R636" s="90"/>
    </row>
    <row r="637" spans="1:197">
      <c r="A637" s="386"/>
      <c r="B637" s="829"/>
      <c r="C637" s="830" t="s">
        <v>363</v>
      </c>
      <c r="D637" s="829"/>
      <c r="E637" s="829"/>
      <c r="F637" s="829"/>
      <c r="G637" s="829"/>
      <c r="H637" s="829"/>
      <c r="I637" s="829"/>
      <c r="J637" s="829"/>
      <c r="K637" s="829"/>
      <c r="L637" s="829"/>
      <c r="M637" s="827">
        <f t="shared" ref="M637:R637" si="85">M440</f>
        <v>589497987</v>
      </c>
      <c r="N637" s="827">
        <f t="shared" si="85"/>
        <v>587671246.5</v>
      </c>
      <c r="O637" s="827">
        <f t="shared" si="85"/>
        <v>493075700</v>
      </c>
      <c r="P637" s="827">
        <f t="shared" si="85"/>
        <v>492277600</v>
      </c>
      <c r="Q637" s="827">
        <f t="shared" si="85"/>
        <v>498289200</v>
      </c>
      <c r="R637" s="827">
        <f t="shared" si="85"/>
        <v>498289200</v>
      </c>
      <c r="S637" s="82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c r="BE637" s="38"/>
      <c r="BF637" s="38"/>
      <c r="BG637" s="38"/>
      <c r="BH637" s="38"/>
      <c r="BI637" s="38"/>
      <c r="BJ637" s="38"/>
      <c r="BK637" s="38"/>
      <c r="BL637" s="38"/>
      <c r="BM637" s="38"/>
      <c r="BN637" s="38"/>
      <c r="BO637" s="38"/>
      <c r="BP637" s="38"/>
      <c r="BQ637" s="38"/>
      <c r="BR637" s="38"/>
      <c r="BS637" s="38"/>
      <c r="BT637" s="38"/>
      <c r="BU637" s="38"/>
      <c r="BV637" s="38"/>
      <c r="BW637" s="38"/>
      <c r="BX637" s="38"/>
      <c r="BY637" s="38"/>
      <c r="BZ637" s="38"/>
      <c r="CA637" s="38"/>
      <c r="CB637" s="38"/>
      <c r="CC637" s="38"/>
      <c r="CD637" s="38"/>
      <c r="CE637" s="38"/>
      <c r="CF637" s="38"/>
      <c r="CG637" s="38"/>
      <c r="CH637" s="38"/>
      <c r="CI637" s="38"/>
      <c r="CJ637" s="38"/>
      <c r="CK637" s="38"/>
      <c r="CL637" s="38"/>
      <c r="CM637" s="38"/>
      <c r="CN637" s="38"/>
      <c r="CO637" s="38"/>
      <c r="CP637" s="38"/>
      <c r="CQ637" s="38"/>
      <c r="CR637" s="38"/>
      <c r="CS637" s="38"/>
      <c r="CT637" s="38"/>
      <c r="CU637" s="38"/>
      <c r="CV637" s="38"/>
      <c r="CW637" s="38"/>
      <c r="CX637" s="38"/>
      <c r="CY637" s="38"/>
      <c r="CZ637" s="38"/>
      <c r="DA637" s="38"/>
      <c r="DB637" s="38"/>
      <c r="DC637" s="38"/>
      <c r="DD637" s="38"/>
      <c r="DE637" s="38"/>
      <c r="DF637" s="38"/>
      <c r="DG637" s="38"/>
      <c r="DH637" s="38"/>
      <c r="DI637" s="38"/>
      <c r="DJ637" s="38"/>
      <c r="DK637" s="38"/>
      <c r="DL637" s="38"/>
      <c r="DM637" s="38"/>
      <c r="DN637" s="38"/>
      <c r="DO637" s="38"/>
      <c r="DP637" s="38"/>
      <c r="DQ637" s="38"/>
      <c r="DR637" s="38"/>
      <c r="DS637" s="38"/>
      <c r="DT637" s="38"/>
      <c r="DU637" s="38"/>
      <c r="DV637" s="38"/>
      <c r="DW637" s="38"/>
      <c r="DX637" s="38"/>
      <c r="DY637" s="38"/>
      <c r="DZ637" s="38"/>
      <c r="EA637" s="38"/>
      <c r="EB637" s="38"/>
      <c r="EC637" s="38"/>
      <c r="ED637" s="38"/>
      <c r="EE637" s="38"/>
      <c r="EF637" s="38"/>
      <c r="EG637" s="38"/>
      <c r="EH637" s="38"/>
      <c r="EI637" s="38"/>
      <c r="EJ637" s="38"/>
      <c r="EK637" s="38"/>
      <c r="EL637" s="38"/>
      <c r="EM637" s="38"/>
      <c r="EN637" s="38"/>
      <c r="EO637" s="38"/>
      <c r="EP637" s="38"/>
      <c r="EQ637" s="38"/>
      <c r="ER637" s="38"/>
      <c r="ES637" s="38"/>
      <c r="ET637" s="38"/>
      <c r="EU637" s="38"/>
      <c r="EV637" s="38"/>
      <c r="EW637" s="38"/>
      <c r="EX637" s="38"/>
      <c r="EY637" s="38"/>
      <c r="EZ637" s="38"/>
      <c r="FA637" s="38"/>
      <c r="FB637" s="38"/>
      <c r="FC637" s="38"/>
      <c r="FD637" s="38"/>
      <c r="FE637" s="38"/>
      <c r="FF637" s="38"/>
      <c r="FG637" s="38"/>
      <c r="FH637" s="38"/>
      <c r="FI637" s="38"/>
      <c r="FJ637" s="38"/>
      <c r="FK637" s="38"/>
      <c r="FL637" s="38"/>
      <c r="FM637" s="38"/>
      <c r="FN637" s="38"/>
      <c r="FO637" s="38"/>
      <c r="FP637" s="38"/>
      <c r="FQ637" s="38"/>
      <c r="FR637" s="38"/>
      <c r="FS637" s="38"/>
      <c r="FT637" s="38"/>
      <c r="FU637" s="38"/>
      <c r="FV637" s="38"/>
      <c r="FW637" s="38"/>
      <c r="FX637" s="38"/>
      <c r="FY637" s="38"/>
      <c r="FZ637" s="38"/>
      <c r="GA637" s="38"/>
      <c r="GB637" s="38"/>
      <c r="GC637" s="38"/>
      <c r="GD637" s="38"/>
      <c r="GE637" s="38"/>
      <c r="GF637" s="38"/>
      <c r="GG637" s="38"/>
      <c r="GH637" s="38"/>
      <c r="GI637" s="38"/>
      <c r="GJ637" s="38"/>
      <c r="GK637" s="38"/>
      <c r="GL637" s="38"/>
      <c r="GM637" s="38"/>
      <c r="GN637" s="38"/>
      <c r="GO637" s="38"/>
    </row>
    <row r="638" spans="1:197" s="94" customFormat="1" ht="33" customHeight="1">
      <c r="A638" s="105" t="s">
        <v>364</v>
      </c>
      <c r="B638" s="106"/>
      <c r="C638" s="106"/>
      <c r="D638" s="106"/>
      <c r="E638" s="106"/>
      <c r="F638" s="106"/>
      <c r="G638" s="106"/>
      <c r="H638" s="106"/>
      <c r="I638" s="106"/>
      <c r="J638" s="106"/>
      <c r="K638" s="106"/>
      <c r="L638" s="106"/>
      <c r="M638" s="106"/>
      <c r="N638" s="106"/>
      <c r="O638" s="106"/>
      <c r="P638" s="106"/>
      <c r="Q638" s="93"/>
      <c r="R638" s="93"/>
      <c r="S638" s="93"/>
      <c r="T638" s="95"/>
      <c r="U638" s="95"/>
      <c r="V638" s="95"/>
      <c r="W638" s="95"/>
    </row>
    <row r="639" spans="1:197" s="839" customFormat="1" ht="20.25" customHeight="1">
      <c r="A639" s="831" t="s">
        <v>34</v>
      </c>
      <c r="B639" s="832" t="s">
        <v>500</v>
      </c>
      <c r="C639" s="832" t="s">
        <v>1</v>
      </c>
      <c r="D639" s="832" t="s">
        <v>35</v>
      </c>
      <c r="E639" s="831" t="s">
        <v>44</v>
      </c>
      <c r="F639" s="833" t="s">
        <v>929</v>
      </c>
      <c r="G639" s="832" t="s">
        <v>36</v>
      </c>
      <c r="H639" s="834" t="s">
        <v>37</v>
      </c>
      <c r="I639" s="834" t="s">
        <v>501</v>
      </c>
      <c r="J639" s="834" t="s">
        <v>502</v>
      </c>
      <c r="K639" s="834" t="s">
        <v>503</v>
      </c>
      <c r="L639" s="832" t="s">
        <v>504</v>
      </c>
      <c r="M639" s="835" t="s">
        <v>505</v>
      </c>
      <c r="N639" s="836"/>
      <c r="O639" s="836"/>
      <c r="P639" s="836"/>
      <c r="Q639" s="836"/>
      <c r="R639" s="837"/>
      <c r="S639" s="838" t="s">
        <v>2</v>
      </c>
      <c r="V639" s="840"/>
      <c r="W639" s="840"/>
      <c r="X639" s="841"/>
      <c r="Y639" s="841"/>
      <c r="Z639" s="842"/>
    </row>
    <row r="640" spans="1:197" s="839" customFormat="1" ht="20.25" customHeight="1">
      <c r="A640" s="843"/>
      <c r="B640" s="832"/>
      <c r="C640" s="832"/>
      <c r="D640" s="832"/>
      <c r="E640" s="843"/>
      <c r="F640" s="844"/>
      <c r="G640" s="832"/>
      <c r="H640" s="834"/>
      <c r="I640" s="834"/>
      <c r="J640" s="834"/>
      <c r="K640" s="834"/>
      <c r="L640" s="832"/>
      <c r="M640" s="845">
        <v>2017</v>
      </c>
      <c r="N640" s="846"/>
      <c r="O640" s="847">
        <v>2018</v>
      </c>
      <c r="P640" s="847">
        <v>2019</v>
      </c>
      <c r="Q640" s="831">
        <v>2020</v>
      </c>
      <c r="R640" s="831">
        <v>2021</v>
      </c>
      <c r="S640" s="848"/>
      <c r="V640" s="840"/>
      <c r="W640" s="840"/>
      <c r="X640" s="840"/>
      <c r="Y640" s="840"/>
    </row>
    <row r="641" spans="1:25" s="839" customFormat="1" ht="20.25" customHeight="1">
      <c r="A641" s="843"/>
      <c r="B641" s="831"/>
      <c r="C641" s="831"/>
      <c r="D641" s="831"/>
      <c r="E641" s="843"/>
      <c r="F641" s="844"/>
      <c r="G641" s="831"/>
      <c r="H641" s="849"/>
      <c r="I641" s="849"/>
      <c r="J641" s="849"/>
      <c r="K641" s="849"/>
      <c r="L641" s="831"/>
      <c r="M641" s="833" t="s">
        <v>930</v>
      </c>
      <c r="N641" s="833" t="s">
        <v>931</v>
      </c>
      <c r="O641" s="850"/>
      <c r="P641" s="850"/>
      <c r="Q641" s="843"/>
      <c r="R641" s="843"/>
      <c r="S641" s="848"/>
      <c r="V641" s="840"/>
      <c r="W641" s="840"/>
      <c r="X641" s="840"/>
      <c r="Y641" s="840"/>
    </row>
    <row r="642" spans="1:25" s="840" customFormat="1" ht="20.25" customHeight="1">
      <c r="A642" s="851">
        <v>1</v>
      </c>
      <c r="B642" s="852">
        <v>2</v>
      </c>
      <c r="C642" s="852">
        <v>3</v>
      </c>
      <c r="D642" s="852">
        <v>4</v>
      </c>
      <c r="E642" s="852">
        <v>5</v>
      </c>
      <c r="F642" s="852">
        <v>6</v>
      </c>
      <c r="G642" s="852">
        <v>7</v>
      </c>
      <c r="H642" s="853" t="s">
        <v>8</v>
      </c>
      <c r="I642" s="853" t="s">
        <v>9</v>
      </c>
      <c r="J642" s="853" t="s">
        <v>10</v>
      </c>
      <c r="K642" s="853" t="s">
        <v>11</v>
      </c>
      <c r="L642" s="852">
        <v>12</v>
      </c>
      <c r="M642" s="852">
        <v>14</v>
      </c>
      <c r="N642" s="852">
        <v>15</v>
      </c>
      <c r="O642" s="852">
        <v>16</v>
      </c>
      <c r="P642" s="852">
        <v>17</v>
      </c>
      <c r="Q642" s="852">
        <v>18</v>
      </c>
      <c r="R642" s="852">
        <v>19</v>
      </c>
      <c r="S642" s="854">
        <v>20</v>
      </c>
    </row>
    <row r="643" spans="1:25" s="839" customFormat="1" ht="216.75" customHeight="1">
      <c r="A643" s="213">
        <v>757</v>
      </c>
      <c r="B643" s="855" t="s">
        <v>932</v>
      </c>
      <c r="C643" s="856" t="s">
        <v>933</v>
      </c>
      <c r="D643" s="857" t="s">
        <v>455</v>
      </c>
      <c r="E643" s="858" t="s">
        <v>934</v>
      </c>
      <c r="F643" s="859">
        <v>42783</v>
      </c>
      <c r="G643" s="860" t="s">
        <v>935</v>
      </c>
      <c r="H643" s="855" t="s">
        <v>58</v>
      </c>
      <c r="I643" s="855" t="s">
        <v>14</v>
      </c>
      <c r="J643" s="855" t="s">
        <v>936</v>
      </c>
      <c r="K643" s="855" t="s">
        <v>94</v>
      </c>
      <c r="L643" s="855" t="s">
        <v>95</v>
      </c>
      <c r="M643" s="861"/>
      <c r="N643" s="861"/>
      <c r="O643" s="861">
        <v>5000</v>
      </c>
      <c r="P643" s="861">
        <v>5000</v>
      </c>
      <c r="Q643" s="861">
        <v>5000</v>
      </c>
      <c r="R643" s="861">
        <v>5000</v>
      </c>
      <c r="S643" s="862">
        <v>1</v>
      </c>
      <c r="V643" s="840"/>
      <c r="W643" s="840"/>
      <c r="X643" s="840"/>
      <c r="Y643" s="840"/>
    </row>
    <row r="644" spans="1:25" s="839" customFormat="1" ht="216.95" customHeight="1">
      <c r="A644" s="213"/>
      <c r="B644" s="855" t="s">
        <v>937</v>
      </c>
      <c r="C644" s="856" t="s">
        <v>938</v>
      </c>
      <c r="D644" s="857" t="s">
        <v>455</v>
      </c>
      <c r="E644" s="858" t="s">
        <v>934</v>
      </c>
      <c r="F644" s="859">
        <v>42783</v>
      </c>
      <c r="G644" s="860" t="s">
        <v>935</v>
      </c>
      <c r="H644" s="855" t="s">
        <v>58</v>
      </c>
      <c r="I644" s="855" t="s">
        <v>14</v>
      </c>
      <c r="J644" s="855" t="s">
        <v>936</v>
      </c>
      <c r="K644" s="855" t="s">
        <v>94</v>
      </c>
      <c r="L644" s="855" t="s">
        <v>95</v>
      </c>
      <c r="M644" s="861"/>
      <c r="N644" s="861"/>
      <c r="O644" s="861">
        <v>15000</v>
      </c>
      <c r="P644" s="861">
        <v>15000</v>
      </c>
      <c r="Q644" s="861">
        <v>15000</v>
      </c>
      <c r="R644" s="861">
        <v>15000</v>
      </c>
      <c r="S644" s="862">
        <v>1</v>
      </c>
      <c r="V644" s="840"/>
      <c r="W644" s="840"/>
      <c r="X644" s="840"/>
      <c r="Y644" s="840"/>
    </row>
    <row r="645" spans="1:25" s="839" customFormat="1" ht="216.95" customHeight="1">
      <c r="A645" s="213"/>
      <c r="B645" s="855" t="s">
        <v>939</v>
      </c>
      <c r="C645" s="856" t="s">
        <v>940</v>
      </c>
      <c r="D645" s="857" t="s">
        <v>455</v>
      </c>
      <c r="E645" s="858" t="s">
        <v>934</v>
      </c>
      <c r="F645" s="859">
        <v>42783</v>
      </c>
      <c r="G645" s="860" t="s">
        <v>935</v>
      </c>
      <c r="H645" s="855" t="s">
        <v>58</v>
      </c>
      <c r="I645" s="855" t="s">
        <v>14</v>
      </c>
      <c r="J645" s="855" t="s">
        <v>941</v>
      </c>
      <c r="K645" s="855" t="s">
        <v>94</v>
      </c>
      <c r="L645" s="855" t="s">
        <v>95</v>
      </c>
      <c r="M645" s="861">
        <v>2300</v>
      </c>
      <c r="N645" s="861">
        <v>2300</v>
      </c>
      <c r="O645" s="861">
        <v>2300</v>
      </c>
      <c r="P645" s="861">
        <v>2300</v>
      </c>
      <c r="Q645" s="861">
        <v>2300</v>
      </c>
      <c r="R645" s="861">
        <v>2300</v>
      </c>
      <c r="S645" s="862">
        <v>1</v>
      </c>
      <c r="V645" s="840"/>
      <c r="W645" s="840"/>
      <c r="X645" s="840"/>
      <c r="Y645" s="840"/>
    </row>
    <row r="646" spans="1:25" s="839" customFormat="1" ht="216.95" customHeight="1">
      <c r="A646" s="213"/>
      <c r="B646" s="855" t="s">
        <v>942</v>
      </c>
      <c r="C646" s="856" t="s">
        <v>943</v>
      </c>
      <c r="D646" s="857" t="s">
        <v>455</v>
      </c>
      <c r="E646" s="858" t="s">
        <v>934</v>
      </c>
      <c r="F646" s="859">
        <v>42783</v>
      </c>
      <c r="G646" s="860" t="s">
        <v>935</v>
      </c>
      <c r="H646" s="855" t="s">
        <v>58</v>
      </c>
      <c r="I646" s="855" t="s">
        <v>14</v>
      </c>
      <c r="J646" s="855" t="s">
        <v>944</v>
      </c>
      <c r="K646" s="855" t="s">
        <v>94</v>
      </c>
      <c r="L646" s="855" t="s">
        <v>95</v>
      </c>
      <c r="M646" s="861">
        <v>25000</v>
      </c>
      <c r="N646" s="861">
        <v>25000</v>
      </c>
      <c r="O646" s="861">
        <v>0</v>
      </c>
      <c r="P646" s="861">
        <v>0</v>
      </c>
      <c r="Q646" s="861">
        <v>0</v>
      </c>
      <c r="R646" s="861">
        <v>0</v>
      </c>
      <c r="S646" s="862">
        <v>1</v>
      </c>
      <c r="V646" s="840"/>
      <c r="W646" s="840"/>
      <c r="X646" s="840"/>
      <c r="Y646" s="840"/>
    </row>
    <row r="647" spans="1:25" s="839" customFormat="1" ht="216.95" customHeight="1">
      <c r="A647" s="213"/>
      <c r="B647" s="855" t="s">
        <v>945</v>
      </c>
      <c r="C647" s="856" t="s">
        <v>946</v>
      </c>
      <c r="D647" s="857" t="s">
        <v>947</v>
      </c>
      <c r="E647" s="858" t="s">
        <v>934</v>
      </c>
      <c r="F647" s="859">
        <v>42783</v>
      </c>
      <c r="G647" s="860" t="s">
        <v>935</v>
      </c>
      <c r="H647" s="855" t="s">
        <v>58</v>
      </c>
      <c r="I647" s="855" t="s">
        <v>14</v>
      </c>
      <c r="J647" s="855" t="s">
        <v>91</v>
      </c>
      <c r="K647" s="855" t="s">
        <v>94</v>
      </c>
      <c r="L647" s="855" t="s">
        <v>95</v>
      </c>
      <c r="M647" s="861">
        <v>25000</v>
      </c>
      <c r="N647" s="861">
        <v>25000</v>
      </c>
      <c r="O647" s="861">
        <v>30000</v>
      </c>
      <c r="P647" s="861">
        <v>30000</v>
      </c>
      <c r="Q647" s="861">
        <v>30000</v>
      </c>
      <c r="R647" s="861">
        <v>30000</v>
      </c>
      <c r="S647" s="862">
        <v>1</v>
      </c>
      <c r="V647" s="840"/>
      <c r="W647" s="840"/>
      <c r="X647" s="840"/>
      <c r="Y647" s="840"/>
    </row>
    <row r="648" spans="1:25" s="839" customFormat="1" ht="216.95" customHeight="1">
      <c r="A648" s="213"/>
      <c r="B648" s="855" t="s">
        <v>948</v>
      </c>
      <c r="C648" s="856" t="s">
        <v>949</v>
      </c>
      <c r="D648" s="857" t="s">
        <v>455</v>
      </c>
      <c r="E648" s="858" t="s">
        <v>934</v>
      </c>
      <c r="F648" s="859">
        <v>42783</v>
      </c>
      <c r="G648" s="860" t="s">
        <v>935</v>
      </c>
      <c r="H648" s="855" t="s">
        <v>58</v>
      </c>
      <c r="I648" s="855" t="s">
        <v>14</v>
      </c>
      <c r="J648" s="855" t="s">
        <v>950</v>
      </c>
      <c r="K648" s="855" t="s">
        <v>94</v>
      </c>
      <c r="L648" s="855" t="s">
        <v>95</v>
      </c>
      <c r="M648" s="861">
        <v>30000</v>
      </c>
      <c r="N648" s="861">
        <v>30000</v>
      </c>
      <c r="O648" s="861">
        <v>30000</v>
      </c>
      <c r="P648" s="861">
        <v>30000</v>
      </c>
      <c r="Q648" s="861">
        <v>30000</v>
      </c>
      <c r="R648" s="861">
        <v>30000</v>
      </c>
      <c r="S648" s="862">
        <v>1</v>
      </c>
      <c r="V648" s="840"/>
      <c r="W648" s="840"/>
      <c r="X648" s="840"/>
      <c r="Y648" s="840"/>
    </row>
    <row r="649" spans="1:25" s="839" customFormat="1" ht="161.25" customHeight="1">
      <c r="A649" s="213"/>
      <c r="B649" s="855" t="s">
        <v>951</v>
      </c>
      <c r="C649" s="863" t="s">
        <v>390</v>
      </c>
      <c r="D649" s="858" t="s">
        <v>384</v>
      </c>
      <c r="E649" s="864" t="s">
        <v>385</v>
      </c>
      <c r="F649" s="865" t="s">
        <v>386</v>
      </c>
      <c r="G649" s="866" t="s">
        <v>387</v>
      </c>
      <c r="H649" s="855" t="s">
        <v>99</v>
      </c>
      <c r="I649" s="855" t="s">
        <v>58</v>
      </c>
      <c r="J649" s="855" t="s">
        <v>952</v>
      </c>
      <c r="K649" s="867" t="s">
        <v>124</v>
      </c>
      <c r="L649" s="867" t="s">
        <v>95</v>
      </c>
      <c r="M649" s="868">
        <v>1152000</v>
      </c>
      <c r="N649" s="868">
        <v>937665</v>
      </c>
      <c r="O649" s="861">
        <v>2092100</v>
      </c>
      <c r="P649" s="861">
        <v>2286400</v>
      </c>
      <c r="Q649" s="861">
        <v>2286400</v>
      </c>
      <c r="R649" s="861">
        <v>2286400</v>
      </c>
      <c r="S649" s="869">
        <v>1</v>
      </c>
      <c r="V649" s="840"/>
      <c r="W649" s="840"/>
      <c r="X649" s="840"/>
      <c r="Y649" s="840"/>
    </row>
    <row r="650" spans="1:25" s="839" customFormat="1" ht="216.95" customHeight="1">
      <c r="A650" s="213"/>
      <c r="B650" s="855" t="s">
        <v>953</v>
      </c>
      <c r="C650" s="863" t="s">
        <v>383</v>
      </c>
      <c r="D650" s="858" t="s">
        <v>384</v>
      </c>
      <c r="E650" s="864" t="s">
        <v>385</v>
      </c>
      <c r="F650" s="865" t="s">
        <v>386</v>
      </c>
      <c r="G650" s="866" t="s">
        <v>387</v>
      </c>
      <c r="H650" s="855" t="s">
        <v>99</v>
      </c>
      <c r="I650" s="855" t="s">
        <v>58</v>
      </c>
      <c r="J650" s="855" t="s">
        <v>954</v>
      </c>
      <c r="K650" s="867" t="s">
        <v>124</v>
      </c>
      <c r="L650" s="867" t="s">
        <v>95</v>
      </c>
      <c r="M650" s="868">
        <v>60700</v>
      </c>
      <c r="N650" s="868">
        <v>49351</v>
      </c>
      <c r="O650" s="861">
        <v>110200</v>
      </c>
      <c r="P650" s="870">
        <v>120300</v>
      </c>
      <c r="Q650" s="870">
        <v>120300</v>
      </c>
      <c r="R650" s="870">
        <v>120300</v>
      </c>
      <c r="S650" s="869">
        <v>1</v>
      </c>
      <c r="V650" s="840"/>
      <c r="W650" s="840"/>
      <c r="X650" s="840"/>
      <c r="Y650" s="840"/>
    </row>
    <row r="651" spans="1:25" s="839" customFormat="1" ht="216.95" customHeight="1">
      <c r="A651" s="213"/>
      <c r="B651" s="855" t="s">
        <v>955</v>
      </c>
      <c r="C651" s="856" t="s">
        <v>956</v>
      </c>
      <c r="D651" s="871" t="s">
        <v>374</v>
      </c>
      <c r="E651" s="858" t="s">
        <v>375</v>
      </c>
      <c r="F651" s="872" t="s">
        <v>376</v>
      </c>
      <c r="G651" s="864" t="s">
        <v>377</v>
      </c>
      <c r="H651" s="855" t="s">
        <v>99</v>
      </c>
      <c r="I651" s="855" t="s">
        <v>58</v>
      </c>
      <c r="J651" s="855" t="s">
        <v>957</v>
      </c>
      <c r="K651" s="855" t="s">
        <v>124</v>
      </c>
      <c r="L651" s="855" t="s">
        <v>95</v>
      </c>
      <c r="M651" s="861">
        <v>15231200</v>
      </c>
      <c r="N651" s="861">
        <v>15231200</v>
      </c>
      <c r="O651" s="861">
        <v>16230000</v>
      </c>
      <c r="P651" s="861">
        <v>16219900</v>
      </c>
      <c r="Q651" s="861">
        <v>16219900</v>
      </c>
      <c r="R651" s="861">
        <v>16219900</v>
      </c>
      <c r="S651" s="869">
        <v>1</v>
      </c>
      <c r="V651" s="840"/>
      <c r="W651" s="840"/>
      <c r="X651" s="840"/>
      <c r="Y651" s="840"/>
    </row>
    <row r="652" spans="1:25" s="839" customFormat="1" ht="216.95" customHeight="1">
      <c r="A652" s="213"/>
      <c r="B652" s="855" t="s">
        <v>958</v>
      </c>
      <c r="C652" s="856" t="s">
        <v>956</v>
      </c>
      <c r="D652" s="871" t="s">
        <v>374</v>
      </c>
      <c r="E652" s="858" t="s">
        <v>375</v>
      </c>
      <c r="F652" s="872" t="s">
        <v>376</v>
      </c>
      <c r="G652" s="864" t="s">
        <v>400</v>
      </c>
      <c r="H652" s="855" t="s">
        <v>99</v>
      </c>
      <c r="I652" s="855" t="s">
        <v>58</v>
      </c>
      <c r="J652" s="855" t="s">
        <v>957</v>
      </c>
      <c r="K652" s="855" t="s">
        <v>94</v>
      </c>
      <c r="L652" s="855" t="s">
        <v>95</v>
      </c>
      <c r="M652" s="861">
        <v>687600</v>
      </c>
      <c r="N652" s="861">
        <v>687364.65</v>
      </c>
      <c r="O652" s="861"/>
      <c r="P652" s="861"/>
      <c r="Q652" s="861"/>
      <c r="R652" s="861"/>
      <c r="S652" s="869">
        <v>1</v>
      </c>
      <c r="V652" s="840"/>
      <c r="W652" s="840"/>
      <c r="X652" s="840"/>
      <c r="Y652" s="840"/>
    </row>
    <row r="653" spans="1:25" s="839" customFormat="1" ht="216.95" customHeight="1">
      <c r="A653" s="213"/>
      <c r="B653" s="855" t="s">
        <v>959</v>
      </c>
      <c r="C653" s="873" t="s">
        <v>960</v>
      </c>
      <c r="D653" s="871" t="s">
        <v>434</v>
      </c>
      <c r="E653" s="858" t="s">
        <v>435</v>
      </c>
      <c r="F653" s="874" t="s">
        <v>436</v>
      </c>
      <c r="G653" s="864" t="s">
        <v>387</v>
      </c>
      <c r="H653" s="855" t="s">
        <v>99</v>
      </c>
      <c r="I653" s="855" t="s">
        <v>58</v>
      </c>
      <c r="J653" s="855" t="s">
        <v>961</v>
      </c>
      <c r="K653" s="855" t="s">
        <v>94</v>
      </c>
      <c r="L653" s="855" t="s">
        <v>95</v>
      </c>
      <c r="M653" s="861"/>
      <c r="N653" s="861"/>
      <c r="O653" s="875">
        <v>99000</v>
      </c>
      <c r="P653" s="868">
        <v>200000</v>
      </c>
      <c r="Q653" s="868">
        <v>200000</v>
      </c>
      <c r="R653" s="868">
        <v>200000</v>
      </c>
      <c r="S653" s="869">
        <v>1</v>
      </c>
      <c r="V653" s="840"/>
      <c r="W653" s="840"/>
      <c r="X653" s="840"/>
      <c r="Y653" s="840"/>
    </row>
    <row r="654" spans="1:25" s="839" customFormat="1" ht="84.75" customHeight="1">
      <c r="A654" s="213"/>
      <c r="B654" s="855" t="s">
        <v>962</v>
      </c>
      <c r="C654" s="873" t="s">
        <v>963</v>
      </c>
      <c r="D654" s="871" t="s">
        <v>434</v>
      </c>
      <c r="E654" s="858" t="s">
        <v>435</v>
      </c>
      <c r="F654" s="874" t="s">
        <v>436</v>
      </c>
      <c r="G654" s="864" t="s">
        <v>387</v>
      </c>
      <c r="H654" s="855" t="s">
        <v>99</v>
      </c>
      <c r="I654" s="855" t="s">
        <v>58</v>
      </c>
      <c r="J654" s="855" t="s">
        <v>964</v>
      </c>
      <c r="K654" s="855" t="s">
        <v>94</v>
      </c>
      <c r="L654" s="855" t="s">
        <v>95</v>
      </c>
      <c r="M654" s="861"/>
      <c r="N654" s="861"/>
      <c r="O654" s="875">
        <v>91400</v>
      </c>
      <c r="P654" s="875">
        <v>91400</v>
      </c>
      <c r="Q654" s="868">
        <v>91400</v>
      </c>
      <c r="R654" s="868">
        <v>91400</v>
      </c>
      <c r="S654" s="869">
        <v>1</v>
      </c>
      <c r="V654" s="840"/>
      <c r="W654" s="876"/>
      <c r="X654" s="840"/>
      <c r="Y654" s="840"/>
    </row>
    <row r="655" spans="1:25" s="839" customFormat="1" ht="240" customHeight="1">
      <c r="A655" s="213"/>
      <c r="B655" s="855" t="s">
        <v>965</v>
      </c>
      <c r="C655" s="863" t="s">
        <v>441</v>
      </c>
      <c r="D655" s="871" t="s">
        <v>442</v>
      </c>
      <c r="E655" s="858" t="s">
        <v>966</v>
      </c>
      <c r="F655" s="877">
        <v>40309</v>
      </c>
      <c r="G655" s="864" t="s">
        <v>42</v>
      </c>
      <c r="H655" s="855" t="s">
        <v>99</v>
      </c>
      <c r="I655" s="855" t="s">
        <v>58</v>
      </c>
      <c r="J655" s="855" t="s">
        <v>445</v>
      </c>
      <c r="K655" s="855" t="s">
        <v>69</v>
      </c>
      <c r="L655" s="855" t="s">
        <v>51</v>
      </c>
      <c r="M655" s="861">
        <v>111000</v>
      </c>
      <c r="N655" s="861">
        <v>96200</v>
      </c>
      <c r="O655" s="875">
        <v>143000</v>
      </c>
      <c r="P655" s="868">
        <v>145000</v>
      </c>
      <c r="Q655" s="868">
        <v>145000</v>
      </c>
      <c r="R655" s="868">
        <v>145000</v>
      </c>
      <c r="S655" s="869">
        <v>3</v>
      </c>
      <c r="V655" s="840"/>
      <c r="W655" s="840"/>
      <c r="X655" s="840"/>
      <c r="Y655" s="840"/>
    </row>
    <row r="656" spans="1:25" s="839" customFormat="1" ht="151.5" customHeight="1">
      <c r="A656" s="213"/>
      <c r="B656" s="855" t="s">
        <v>967</v>
      </c>
      <c r="C656" s="873" t="s">
        <v>968</v>
      </c>
      <c r="D656" s="871" t="s">
        <v>423</v>
      </c>
      <c r="E656" s="858" t="s">
        <v>424</v>
      </c>
      <c r="F656" s="874" t="s">
        <v>425</v>
      </c>
      <c r="G656" s="864" t="s">
        <v>426</v>
      </c>
      <c r="H656" s="878" t="s">
        <v>99</v>
      </c>
      <c r="I656" s="855" t="s">
        <v>58</v>
      </c>
      <c r="J656" s="855" t="s">
        <v>969</v>
      </c>
      <c r="K656" s="855" t="s">
        <v>94</v>
      </c>
      <c r="L656" s="855" t="s">
        <v>95</v>
      </c>
      <c r="M656" s="879">
        <v>92000</v>
      </c>
      <c r="N656" s="879">
        <v>92000</v>
      </c>
      <c r="O656" s="879"/>
      <c r="P656" s="879"/>
      <c r="Q656" s="879"/>
      <c r="R656" s="879"/>
      <c r="S656" s="869">
        <v>3</v>
      </c>
      <c r="V656" s="840"/>
      <c r="W656" s="840"/>
      <c r="X656" s="840"/>
      <c r="Y656" s="840"/>
    </row>
    <row r="657" spans="1:25" s="839" customFormat="1" ht="146.25" customHeight="1">
      <c r="A657" s="213"/>
      <c r="B657" s="855" t="s">
        <v>970</v>
      </c>
      <c r="C657" s="873" t="s">
        <v>968</v>
      </c>
      <c r="D657" s="871" t="s">
        <v>423</v>
      </c>
      <c r="E657" s="858" t="s">
        <v>424</v>
      </c>
      <c r="F657" s="874" t="s">
        <v>425</v>
      </c>
      <c r="G657" s="864" t="s">
        <v>426</v>
      </c>
      <c r="H657" s="878" t="s">
        <v>99</v>
      </c>
      <c r="I657" s="855" t="s">
        <v>58</v>
      </c>
      <c r="J657" s="855" t="s">
        <v>971</v>
      </c>
      <c r="K657" s="855" t="s">
        <v>94</v>
      </c>
      <c r="L657" s="855" t="s">
        <v>95</v>
      </c>
      <c r="M657" s="879">
        <v>129000</v>
      </c>
      <c r="N657" s="879">
        <v>129000</v>
      </c>
      <c r="O657" s="879"/>
      <c r="P657" s="879">
        <v>0</v>
      </c>
      <c r="Q657" s="879">
        <v>0</v>
      </c>
      <c r="R657" s="879">
        <v>0</v>
      </c>
      <c r="S657" s="869">
        <v>3</v>
      </c>
      <c r="V657" s="840"/>
      <c r="W657" s="840"/>
      <c r="X657" s="840"/>
      <c r="Y657" s="840"/>
    </row>
    <row r="658" spans="1:25" s="839" customFormat="1" ht="70.5" customHeight="1">
      <c r="A658" s="213"/>
      <c r="B658" s="880" t="s">
        <v>972</v>
      </c>
      <c r="C658" s="856" t="s">
        <v>973</v>
      </c>
      <c r="D658" s="881" t="s">
        <v>455</v>
      </c>
      <c r="E658" s="882" t="s">
        <v>934</v>
      </c>
      <c r="F658" s="883" t="s">
        <v>974</v>
      </c>
      <c r="G658" s="883" t="s">
        <v>975</v>
      </c>
      <c r="H658" s="878" t="s">
        <v>99</v>
      </c>
      <c r="I658" s="878" t="s">
        <v>99</v>
      </c>
      <c r="J658" s="878" t="s">
        <v>99</v>
      </c>
      <c r="K658" s="878" t="s">
        <v>544</v>
      </c>
      <c r="L658" s="878"/>
      <c r="M658" s="861">
        <f>M661+M662+M663+M664+M665+M666+M669+M659+M667+M670+M671+M672+M660</f>
        <v>707200</v>
      </c>
      <c r="N658" s="861">
        <f>N659+N661+N662+N663+N664+N665+N666+N667+N669+N670+N671+N672+N660</f>
        <v>707200</v>
      </c>
      <c r="O658" s="861">
        <f>O659+O662+O663+O664+O667+O669+O666+O661+O665+O668+O670+O671+O660</f>
        <v>502000</v>
      </c>
      <c r="P658" s="861">
        <f>P659+P662+P663+P664+P667+P670+P669+P668+P671+P660</f>
        <v>502000</v>
      </c>
      <c r="Q658" s="861">
        <f>Q659+Q662+Q663+Q664+Q667+Q670+Q669+Q668+Q671+Q660</f>
        <v>502000</v>
      </c>
      <c r="R658" s="861">
        <f>R659+R663+R662+R664+R667+R668+R669+R670+R671+R660</f>
        <v>502000</v>
      </c>
      <c r="S658" s="862">
        <v>1</v>
      </c>
      <c r="U658" s="884"/>
      <c r="V658" s="885"/>
      <c r="W658" s="840"/>
      <c r="X658" s="840"/>
      <c r="Y658" s="840"/>
    </row>
    <row r="659" spans="1:25" s="839" customFormat="1" ht="52.5" customHeight="1">
      <c r="A659" s="213"/>
      <c r="B659" s="886"/>
      <c r="C659" s="863" t="s">
        <v>976</v>
      </c>
      <c r="D659" s="887"/>
      <c r="E659" s="888"/>
      <c r="F659" s="888"/>
      <c r="G659" s="888"/>
      <c r="H659" s="889" t="s">
        <v>99</v>
      </c>
      <c r="I659" s="878" t="s">
        <v>99</v>
      </c>
      <c r="J659" s="878" t="s">
        <v>977</v>
      </c>
      <c r="K659" s="890" t="s">
        <v>111</v>
      </c>
      <c r="L659" s="890" t="s">
        <v>53</v>
      </c>
      <c r="M659" s="875">
        <v>20000</v>
      </c>
      <c r="N659" s="875">
        <v>20000</v>
      </c>
      <c r="O659" s="875">
        <v>20000</v>
      </c>
      <c r="P659" s="875">
        <v>20000</v>
      </c>
      <c r="Q659" s="875">
        <v>20000</v>
      </c>
      <c r="R659" s="875">
        <v>20000</v>
      </c>
      <c r="S659" s="891">
        <v>1</v>
      </c>
      <c r="V659" s="840"/>
      <c r="W659" s="840"/>
      <c r="X659" s="840"/>
      <c r="Y659" s="840"/>
    </row>
    <row r="660" spans="1:25" s="839" customFormat="1" ht="54" customHeight="1">
      <c r="A660" s="213"/>
      <c r="B660" s="886"/>
      <c r="C660" s="892" t="s">
        <v>978</v>
      </c>
      <c r="D660" s="887"/>
      <c r="E660" s="888"/>
      <c r="F660" s="888"/>
      <c r="G660" s="888"/>
      <c r="H660" s="878" t="s">
        <v>99</v>
      </c>
      <c r="I660" s="878" t="s">
        <v>99</v>
      </c>
      <c r="J660" s="878" t="s">
        <v>979</v>
      </c>
      <c r="K660" s="890" t="s">
        <v>111</v>
      </c>
      <c r="L660" s="890" t="s">
        <v>53</v>
      </c>
      <c r="M660" s="875">
        <v>120000</v>
      </c>
      <c r="N660" s="875">
        <v>120000</v>
      </c>
      <c r="O660" s="875">
        <v>120000</v>
      </c>
      <c r="P660" s="875">
        <v>120000</v>
      </c>
      <c r="Q660" s="875">
        <v>120000</v>
      </c>
      <c r="R660" s="875">
        <v>120000</v>
      </c>
      <c r="S660" s="891"/>
      <c r="V660" s="840"/>
      <c r="W660" s="840"/>
      <c r="X660" s="840"/>
      <c r="Y660" s="840"/>
    </row>
    <row r="661" spans="1:25" s="839" customFormat="1" ht="42" customHeight="1">
      <c r="A661" s="213"/>
      <c r="B661" s="886"/>
      <c r="C661" s="893" t="s">
        <v>980</v>
      </c>
      <c r="D661" s="887"/>
      <c r="E661" s="888"/>
      <c r="F661" s="888"/>
      <c r="G661" s="888"/>
      <c r="H661" s="878" t="s">
        <v>99</v>
      </c>
      <c r="I661" s="878" t="s">
        <v>99</v>
      </c>
      <c r="J661" s="878" t="s">
        <v>981</v>
      </c>
      <c r="K661" s="890" t="s">
        <v>111</v>
      </c>
      <c r="L661" s="890" t="s">
        <v>53</v>
      </c>
      <c r="M661" s="875">
        <v>195200</v>
      </c>
      <c r="N661" s="875">
        <v>195200</v>
      </c>
      <c r="O661" s="875"/>
      <c r="P661" s="875"/>
      <c r="Q661" s="894"/>
      <c r="R661" s="894"/>
      <c r="S661" s="891">
        <v>1</v>
      </c>
      <c r="V661" s="840"/>
      <c r="W661" s="840"/>
      <c r="X661" s="840"/>
      <c r="Y661" s="840"/>
    </row>
    <row r="662" spans="1:25" s="839" customFormat="1" ht="69.95" customHeight="1">
      <c r="A662" s="213"/>
      <c r="B662" s="886"/>
      <c r="C662" s="895" t="s">
        <v>982</v>
      </c>
      <c r="D662" s="887"/>
      <c r="E662" s="888"/>
      <c r="F662" s="888"/>
      <c r="G662" s="888"/>
      <c r="H662" s="878" t="s">
        <v>99</v>
      </c>
      <c r="I662" s="878" t="s">
        <v>99</v>
      </c>
      <c r="J662" s="878" t="s">
        <v>264</v>
      </c>
      <c r="K662" s="890" t="s">
        <v>111</v>
      </c>
      <c r="L662" s="890"/>
      <c r="M662" s="875">
        <v>82000</v>
      </c>
      <c r="N662" s="875">
        <v>82000</v>
      </c>
      <c r="O662" s="875">
        <v>82000</v>
      </c>
      <c r="P662" s="875">
        <v>82000</v>
      </c>
      <c r="Q662" s="875">
        <v>82000</v>
      </c>
      <c r="R662" s="875">
        <v>82000</v>
      </c>
      <c r="S662" s="891">
        <v>1</v>
      </c>
      <c r="V662" s="840"/>
      <c r="W662" s="840"/>
      <c r="X662" s="840"/>
      <c r="Y662" s="840"/>
    </row>
    <row r="663" spans="1:25" s="839" customFormat="1" ht="47.25" customHeight="1">
      <c r="A663" s="213"/>
      <c r="B663" s="886"/>
      <c r="C663" s="896" t="s">
        <v>983</v>
      </c>
      <c r="D663" s="887"/>
      <c r="E663" s="888"/>
      <c r="F663" s="888"/>
      <c r="G663" s="888"/>
      <c r="H663" s="878" t="s">
        <v>99</v>
      </c>
      <c r="I663" s="878" t="s">
        <v>99</v>
      </c>
      <c r="J663" s="878" t="s">
        <v>984</v>
      </c>
      <c r="K663" s="890" t="s">
        <v>111</v>
      </c>
      <c r="L663" s="890"/>
      <c r="M663" s="894">
        <v>75000</v>
      </c>
      <c r="N663" s="894">
        <v>75000</v>
      </c>
      <c r="O663" s="894">
        <v>75000</v>
      </c>
      <c r="P663" s="894">
        <v>75000</v>
      </c>
      <c r="Q663" s="894">
        <v>75000</v>
      </c>
      <c r="R663" s="894">
        <v>75000</v>
      </c>
      <c r="S663" s="891">
        <v>1</v>
      </c>
      <c r="V663" s="840"/>
      <c r="W663" s="840"/>
      <c r="X663" s="840"/>
      <c r="Y663" s="840"/>
    </row>
    <row r="664" spans="1:25" s="839" customFormat="1" ht="69.95" customHeight="1">
      <c r="A664" s="213"/>
      <c r="B664" s="886"/>
      <c r="C664" s="896" t="s">
        <v>985</v>
      </c>
      <c r="D664" s="887"/>
      <c r="E664" s="888"/>
      <c r="F664" s="888"/>
      <c r="G664" s="888"/>
      <c r="H664" s="878" t="s">
        <v>99</v>
      </c>
      <c r="I664" s="878" t="s">
        <v>99</v>
      </c>
      <c r="J664" s="878" t="s">
        <v>986</v>
      </c>
      <c r="K664" s="890" t="s">
        <v>111</v>
      </c>
      <c r="L664" s="890"/>
      <c r="M664" s="875">
        <v>30000</v>
      </c>
      <c r="N664" s="875">
        <v>30000</v>
      </c>
      <c r="O664" s="875">
        <v>30000</v>
      </c>
      <c r="P664" s="875">
        <v>30000</v>
      </c>
      <c r="Q664" s="875">
        <v>30000</v>
      </c>
      <c r="R664" s="875">
        <v>30000</v>
      </c>
      <c r="S664" s="891">
        <v>1</v>
      </c>
      <c r="V664" s="840"/>
      <c r="W664" s="840"/>
      <c r="X664" s="840"/>
      <c r="Y664" s="840"/>
    </row>
    <row r="665" spans="1:25" s="839" customFormat="1" ht="33" customHeight="1">
      <c r="A665" s="213"/>
      <c r="B665" s="886"/>
      <c r="C665" s="897" t="s">
        <v>987</v>
      </c>
      <c r="D665" s="887"/>
      <c r="E665" s="888"/>
      <c r="F665" s="888"/>
      <c r="G665" s="888"/>
      <c r="H665" s="878" t="s">
        <v>99</v>
      </c>
      <c r="I665" s="878" t="s">
        <v>99</v>
      </c>
      <c r="J665" s="878" t="s">
        <v>988</v>
      </c>
      <c r="K665" s="890" t="s">
        <v>482</v>
      </c>
      <c r="L665" s="890" t="s">
        <v>53</v>
      </c>
      <c r="M665" s="875">
        <v>7000</v>
      </c>
      <c r="N665" s="875">
        <v>7000</v>
      </c>
      <c r="O665" s="875"/>
      <c r="P665" s="898"/>
      <c r="Q665" s="875"/>
      <c r="R665" s="875"/>
      <c r="S665" s="891">
        <v>1</v>
      </c>
      <c r="V665" s="840"/>
      <c r="W665" s="840"/>
      <c r="X665" s="840"/>
      <c r="Y665" s="840"/>
    </row>
    <row r="666" spans="1:25" s="839" customFormat="1" ht="39.75" customHeight="1">
      <c r="A666" s="213"/>
      <c r="B666" s="886"/>
      <c r="C666" s="897" t="s">
        <v>987</v>
      </c>
      <c r="D666" s="887"/>
      <c r="E666" s="888"/>
      <c r="F666" s="888"/>
      <c r="G666" s="888"/>
      <c r="H666" s="878" t="s">
        <v>99</v>
      </c>
      <c r="I666" s="878" t="s">
        <v>99</v>
      </c>
      <c r="J666" s="878" t="s">
        <v>989</v>
      </c>
      <c r="K666" s="890" t="s">
        <v>111</v>
      </c>
      <c r="L666" s="890" t="s">
        <v>53</v>
      </c>
      <c r="M666" s="875">
        <v>18000</v>
      </c>
      <c r="N666" s="875">
        <v>18000</v>
      </c>
      <c r="O666" s="875"/>
      <c r="P666" s="898"/>
      <c r="Q666" s="875"/>
      <c r="R666" s="875"/>
      <c r="S666" s="891">
        <v>1</v>
      </c>
      <c r="V666" s="840"/>
      <c r="W666" s="840"/>
      <c r="X666" s="840"/>
      <c r="Y666" s="840"/>
    </row>
    <row r="667" spans="1:25" s="839" customFormat="1" ht="49.5" customHeight="1">
      <c r="A667" s="213"/>
      <c r="B667" s="886"/>
      <c r="C667" s="897" t="s">
        <v>990</v>
      </c>
      <c r="D667" s="887"/>
      <c r="E667" s="888"/>
      <c r="F667" s="888"/>
      <c r="G667" s="888"/>
      <c r="H667" s="878" t="s">
        <v>99</v>
      </c>
      <c r="I667" s="878" t="s">
        <v>99</v>
      </c>
      <c r="J667" s="878" t="s">
        <v>266</v>
      </c>
      <c r="K667" s="890" t="s">
        <v>111</v>
      </c>
      <c r="L667" s="890" t="s">
        <v>53</v>
      </c>
      <c r="M667" s="875">
        <v>30000</v>
      </c>
      <c r="N667" s="875">
        <v>30000</v>
      </c>
      <c r="O667" s="898">
        <v>30000</v>
      </c>
      <c r="P667" s="898">
        <v>30000</v>
      </c>
      <c r="Q667" s="875">
        <v>30000</v>
      </c>
      <c r="R667" s="875">
        <v>30000</v>
      </c>
      <c r="S667" s="891">
        <v>1</v>
      </c>
      <c r="V667" s="840"/>
      <c r="W667" s="840"/>
      <c r="X667" s="840"/>
      <c r="Y667" s="840"/>
    </row>
    <row r="668" spans="1:25" s="839" customFormat="1" ht="37.5" customHeight="1">
      <c r="A668" s="213"/>
      <c r="B668" s="886"/>
      <c r="C668" s="897" t="s">
        <v>991</v>
      </c>
      <c r="D668" s="887"/>
      <c r="E668" s="888"/>
      <c r="F668" s="888"/>
      <c r="G668" s="888"/>
      <c r="H668" s="878" t="s">
        <v>99</v>
      </c>
      <c r="I668" s="878" t="s">
        <v>99</v>
      </c>
      <c r="J668" s="878" t="s">
        <v>989</v>
      </c>
      <c r="K668" s="890" t="s">
        <v>111</v>
      </c>
      <c r="L668" s="890" t="s">
        <v>53</v>
      </c>
      <c r="M668" s="875"/>
      <c r="N668" s="875"/>
      <c r="O668" s="898">
        <v>25000</v>
      </c>
      <c r="P668" s="898">
        <v>25000</v>
      </c>
      <c r="Q668" s="875">
        <v>25000</v>
      </c>
      <c r="R668" s="875">
        <v>25000</v>
      </c>
      <c r="S668" s="891">
        <v>1</v>
      </c>
      <c r="V668" s="840"/>
      <c r="W668" s="840"/>
      <c r="X668" s="840"/>
      <c r="Y668" s="840"/>
    </row>
    <row r="669" spans="1:25" s="839" customFormat="1" ht="50.25" customHeight="1">
      <c r="A669" s="213"/>
      <c r="B669" s="899"/>
      <c r="C669" s="897" t="s">
        <v>992</v>
      </c>
      <c r="D669" s="206"/>
      <c r="E669" s="900"/>
      <c r="F669" s="900"/>
      <c r="G669" s="900"/>
      <c r="H669" s="878" t="s">
        <v>99</v>
      </c>
      <c r="I669" s="878" t="s">
        <v>99</v>
      </c>
      <c r="J669" s="878" t="s">
        <v>993</v>
      </c>
      <c r="K669" s="890" t="s">
        <v>111</v>
      </c>
      <c r="L669" s="890" t="s">
        <v>53</v>
      </c>
      <c r="M669" s="875">
        <v>35000</v>
      </c>
      <c r="N669" s="875">
        <v>35000</v>
      </c>
      <c r="O669" s="898">
        <v>35000</v>
      </c>
      <c r="P669" s="898">
        <v>35000</v>
      </c>
      <c r="Q669" s="875">
        <v>35000</v>
      </c>
      <c r="R669" s="875">
        <v>35000</v>
      </c>
      <c r="S669" s="891">
        <v>1</v>
      </c>
      <c r="V669" s="840"/>
      <c r="W669" s="840"/>
      <c r="X669" s="840"/>
      <c r="Y669" s="840"/>
    </row>
    <row r="670" spans="1:25" s="839" customFormat="1" ht="224.25" customHeight="1">
      <c r="A670" s="213"/>
      <c r="B670" s="855" t="s">
        <v>994</v>
      </c>
      <c r="C670" s="856" t="s">
        <v>995</v>
      </c>
      <c r="D670" s="857" t="s">
        <v>996</v>
      </c>
      <c r="E670" s="858" t="s">
        <v>934</v>
      </c>
      <c r="F670" s="859">
        <v>42783</v>
      </c>
      <c r="G670" s="860" t="s">
        <v>935</v>
      </c>
      <c r="H670" s="878" t="s">
        <v>99</v>
      </c>
      <c r="I670" s="878" t="s">
        <v>99</v>
      </c>
      <c r="J670" s="878" t="s">
        <v>997</v>
      </c>
      <c r="K670" s="890" t="s">
        <v>262</v>
      </c>
      <c r="L670" s="890" t="s">
        <v>53</v>
      </c>
      <c r="M670" s="875">
        <v>45000</v>
      </c>
      <c r="N670" s="875">
        <v>45000</v>
      </c>
      <c r="O670" s="861">
        <v>45000</v>
      </c>
      <c r="P670" s="861">
        <v>45000</v>
      </c>
      <c r="Q670" s="875">
        <v>45000</v>
      </c>
      <c r="R670" s="875">
        <v>45000</v>
      </c>
      <c r="S670" s="891">
        <v>1</v>
      </c>
      <c r="V670" s="840"/>
      <c r="W670" s="840"/>
      <c r="X670" s="840"/>
      <c r="Y670" s="840"/>
    </row>
    <row r="671" spans="1:25" s="839" customFormat="1" ht="219.75" customHeight="1">
      <c r="A671" s="213"/>
      <c r="B671" s="855" t="s">
        <v>998</v>
      </c>
      <c r="C671" s="863" t="s">
        <v>999</v>
      </c>
      <c r="D671" s="857" t="s">
        <v>996</v>
      </c>
      <c r="E671" s="858" t="s">
        <v>934</v>
      </c>
      <c r="F671" s="859">
        <v>42783</v>
      </c>
      <c r="G671" s="860" t="s">
        <v>935</v>
      </c>
      <c r="H671" s="878" t="s">
        <v>99</v>
      </c>
      <c r="I671" s="878" t="s">
        <v>99</v>
      </c>
      <c r="J671" s="878" t="s">
        <v>283</v>
      </c>
      <c r="K671" s="890" t="s">
        <v>111</v>
      </c>
      <c r="L671" s="890" t="s">
        <v>53</v>
      </c>
      <c r="M671" s="875">
        <v>40000</v>
      </c>
      <c r="N671" s="875">
        <v>40000</v>
      </c>
      <c r="O671" s="861">
        <v>40000</v>
      </c>
      <c r="P671" s="861">
        <v>40000</v>
      </c>
      <c r="Q671" s="875">
        <v>40000</v>
      </c>
      <c r="R671" s="875">
        <v>40000</v>
      </c>
      <c r="S671" s="891">
        <v>1</v>
      </c>
      <c r="V671" s="840"/>
      <c r="W671" s="840"/>
      <c r="X671" s="840"/>
      <c r="Y671" s="840"/>
    </row>
    <row r="672" spans="1:25" s="839" customFormat="1" ht="203.25" customHeight="1">
      <c r="A672" s="213"/>
      <c r="B672" s="855" t="s">
        <v>365</v>
      </c>
      <c r="C672" s="863" t="s">
        <v>366</v>
      </c>
      <c r="D672" s="857" t="s">
        <v>367</v>
      </c>
      <c r="E672" s="858" t="s">
        <v>368</v>
      </c>
      <c r="F672" s="859" t="s">
        <v>369</v>
      </c>
      <c r="G672" s="860" t="s">
        <v>370</v>
      </c>
      <c r="H672" s="901" t="s">
        <v>99</v>
      </c>
      <c r="I672" s="878" t="s">
        <v>99</v>
      </c>
      <c r="J672" s="878" t="s">
        <v>371</v>
      </c>
      <c r="K672" s="890" t="s">
        <v>111</v>
      </c>
      <c r="L672" s="890"/>
      <c r="M672" s="875">
        <v>10000</v>
      </c>
      <c r="N672" s="875">
        <v>10000</v>
      </c>
      <c r="O672" s="875"/>
      <c r="P672" s="861"/>
      <c r="Q672" s="875"/>
      <c r="R672" s="875"/>
      <c r="S672" s="891">
        <v>1</v>
      </c>
      <c r="V672" s="840"/>
      <c r="W672" s="840"/>
      <c r="X672" s="840"/>
      <c r="Y672" s="840"/>
    </row>
    <row r="673" spans="1:25" s="839" customFormat="1" ht="318.75" customHeight="1">
      <c r="A673" s="213"/>
      <c r="B673" s="855" t="s">
        <v>372</v>
      </c>
      <c r="C673" s="856" t="s">
        <v>373</v>
      </c>
      <c r="D673" s="871" t="s">
        <v>374</v>
      </c>
      <c r="E673" s="858" t="s">
        <v>375</v>
      </c>
      <c r="F673" s="872" t="s">
        <v>376</v>
      </c>
      <c r="G673" s="864" t="s">
        <v>377</v>
      </c>
      <c r="H673" s="901" t="s">
        <v>378</v>
      </c>
      <c r="I673" s="878" t="s">
        <v>23</v>
      </c>
      <c r="J673" s="878" t="s">
        <v>379</v>
      </c>
      <c r="K673" s="890" t="s">
        <v>124</v>
      </c>
      <c r="L673" s="890" t="s">
        <v>95</v>
      </c>
      <c r="M673" s="875">
        <v>9870100</v>
      </c>
      <c r="N673" s="875">
        <v>9870100</v>
      </c>
      <c r="O673" s="861">
        <v>10507300</v>
      </c>
      <c r="P673" s="875">
        <v>10490500</v>
      </c>
      <c r="Q673" s="875">
        <v>10490500</v>
      </c>
      <c r="R673" s="875">
        <v>10490500</v>
      </c>
      <c r="S673" s="891">
        <v>1</v>
      </c>
      <c r="V673" s="840"/>
      <c r="W673" s="840"/>
      <c r="X673" s="840"/>
      <c r="Y673" s="840"/>
    </row>
    <row r="674" spans="1:25" s="839" customFormat="1" ht="310.5" customHeight="1">
      <c r="A674" s="213"/>
      <c r="B674" s="855" t="s">
        <v>380</v>
      </c>
      <c r="C674" s="856" t="s">
        <v>381</v>
      </c>
      <c r="D674" s="871" t="s">
        <v>374</v>
      </c>
      <c r="E674" s="858" t="s">
        <v>375</v>
      </c>
      <c r="F674" s="872" t="s">
        <v>376</v>
      </c>
      <c r="G674" s="864" t="s">
        <v>377</v>
      </c>
      <c r="H674" s="878" t="s">
        <v>378</v>
      </c>
      <c r="I674" s="878" t="s">
        <v>23</v>
      </c>
      <c r="J674" s="878" t="s">
        <v>379</v>
      </c>
      <c r="K674" s="890" t="s">
        <v>94</v>
      </c>
      <c r="L674" s="890" t="s">
        <v>95</v>
      </c>
      <c r="M674" s="875">
        <v>1595000</v>
      </c>
      <c r="N674" s="875">
        <v>1595000</v>
      </c>
      <c r="O674" s="875"/>
      <c r="P674" s="861"/>
      <c r="Q674" s="875"/>
      <c r="R674" s="875"/>
      <c r="S674" s="891">
        <v>3</v>
      </c>
      <c r="V674" s="840"/>
      <c r="W674" s="840"/>
      <c r="X674" s="840"/>
      <c r="Y674" s="840"/>
    </row>
    <row r="675" spans="1:25" s="839" customFormat="1" ht="95.25" customHeight="1">
      <c r="A675" s="213"/>
      <c r="B675" s="855" t="s">
        <v>382</v>
      </c>
      <c r="C675" s="863" t="s">
        <v>383</v>
      </c>
      <c r="D675" s="858" t="s">
        <v>384</v>
      </c>
      <c r="E675" s="864" t="s">
        <v>385</v>
      </c>
      <c r="F675" s="865" t="s">
        <v>386</v>
      </c>
      <c r="G675" s="866" t="s">
        <v>387</v>
      </c>
      <c r="H675" s="878" t="s">
        <v>378</v>
      </c>
      <c r="I675" s="878" t="s">
        <v>23</v>
      </c>
      <c r="J675" s="878" t="s">
        <v>388</v>
      </c>
      <c r="K675" s="890" t="s">
        <v>124</v>
      </c>
      <c r="L675" s="890" t="s">
        <v>95</v>
      </c>
      <c r="M675" s="875">
        <v>136500</v>
      </c>
      <c r="N675" s="875">
        <v>117623</v>
      </c>
      <c r="O675" s="861">
        <v>180200</v>
      </c>
      <c r="P675" s="875">
        <v>197000</v>
      </c>
      <c r="Q675" s="875">
        <v>197000</v>
      </c>
      <c r="R675" s="875">
        <v>197000</v>
      </c>
      <c r="S675" s="891">
        <v>1</v>
      </c>
      <c r="V675" s="840"/>
      <c r="W675" s="840"/>
      <c r="X675" s="840"/>
      <c r="Y675" s="840"/>
    </row>
    <row r="676" spans="1:25" s="839" customFormat="1" ht="172.5" customHeight="1">
      <c r="A676" s="213"/>
      <c r="B676" s="855" t="s">
        <v>389</v>
      </c>
      <c r="C676" s="863" t="s">
        <v>390</v>
      </c>
      <c r="D676" s="858" t="s">
        <v>384</v>
      </c>
      <c r="E676" s="864" t="s">
        <v>385</v>
      </c>
      <c r="F676" s="865" t="s">
        <v>386</v>
      </c>
      <c r="G676" s="866" t="s">
        <v>387</v>
      </c>
      <c r="H676" s="878" t="s">
        <v>378</v>
      </c>
      <c r="I676" s="878" t="s">
        <v>23</v>
      </c>
      <c r="J676" s="878" t="s">
        <v>391</v>
      </c>
      <c r="K676" s="890" t="s">
        <v>124</v>
      </c>
      <c r="L676" s="890" t="s">
        <v>95</v>
      </c>
      <c r="M676" s="875">
        <v>2591800</v>
      </c>
      <c r="N676" s="875">
        <v>2234796</v>
      </c>
      <c r="O676" s="861">
        <v>3423200</v>
      </c>
      <c r="P676" s="875">
        <v>3743000</v>
      </c>
      <c r="Q676" s="875">
        <v>3743000</v>
      </c>
      <c r="R676" s="875">
        <v>3743000</v>
      </c>
      <c r="S676" s="891">
        <v>1</v>
      </c>
      <c r="V676" s="840"/>
      <c r="W676" s="840"/>
      <c r="X676" s="840"/>
      <c r="Y676" s="840"/>
    </row>
    <row r="677" spans="1:25" s="839" customFormat="1" ht="95.25" customHeight="1">
      <c r="A677" s="213"/>
      <c r="B677" s="849" t="s">
        <v>392</v>
      </c>
      <c r="C677" s="831" t="s">
        <v>393</v>
      </c>
      <c r="D677" s="902" t="s">
        <v>374</v>
      </c>
      <c r="E677" s="831" t="s">
        <v>375</v>
      </c>
      <c r="F677" s="903" t="s">
        <v>376</v>
      </c>
      <c r="G677" s="902" t="s">
        <v>394</v>
      </c>
      <c r="H677" s="878" t="s">
        <v>378</v>
      </c>
      <c r="I677" s="878" t="s">
        <v>23</v>
      </c>
      <c r="J677" s="878" t="s">
        <v>395</v>
      </c>
      <c r="K677" s="878" t="s">
        <v>124</v>
      </c>
      <c r="L677" s="878" t="s">
        <v>95</v>
      </c>
      <c r="M677" s="861">
        <v>2657500</v>
      </c>
      <c r="N677" s="861">
        <v>2657500</v>
      </c>
      <c r="O677" s="861">
        <v>2748100</v>
      </c>
      <c r="P677" s="861">
        <v>2741700</v>
      </c>
      <c r="Q677" s="861">
        <v>2741700</v>
      </c>
      <c r="R677" s="861">
        <v>2741700</v>
      </c>
      <c r="S677" s="862">
        <v>1</v>
      </c>
      <c r="V677" s="840"/>
      <c r="W677" s="840"/>
      <c r="X677" s="840"/>
      <c r="Y677" s="840"/>
    </row>
    <row r="678" spans="1:25" s="839" customFormat="1" ht="218.25" customHeight="1">
      <c r="A678" s="213"/>
      <c r="B678" s="904"/>
      <c r="C678" s="905"/>
      <c r="D678" s="906"/>
      <c r="E678" s="905"/>
      <c r="F678" s="907"/>
      <c r="G678" s="906"/>
      <c r="H678" s="878" t="s">
        <v>378</v>
      </c>
      <c r="I678" s="878" t="s">
        <v>23</v>
      </c>
      <c r="J678" s="878" t="s">
        <v>395</v>
      </c>
      <c r="K678" s="878" t="s">
        <v>94</v>
      </c>
      <c r="L678" s="878" t="s">
        <v>95</v>
      </c>
      <c r="M678" s="861"/>
      <c r="N678" s="861"/>
      <c r="O678" s="861">
        <v>470600</v>
      </c>
      <c r="P678" s="861"/>
      <c r="Q678" s="861"/>
      <c r="R678" s="861"/>
      <c r="S678" s="862"/>
      <c r="V678" s="876"/>
      <c r="W678" s="908"/>
      <c r="X678" s="909"/>
      <c r="Y678" s="910"/>
    </row>
    <row r="679" spans="1:25" s="839" customFormat="1" ht="308.25" customHeight="1">
      <c r="A679" s="213"/>
      <c r="B679" s="855" t="s">
        <v>396</v>
      </c>
      <c r="C679" s="856" t="s">
        <v>397</v>
      </c>
      <c r="D679" s="911" t="s">
        <v>374</v>
      </c>
      <c r="E679" s="858" t="s">
        <v>398</v>
      </c>
      <c r="F679" s="872" t="s">
        <v>399</v>
      </c>
      <c r="G679" s="864" t="s">
        <v>400</v>
      </c>
      <c r="H679" s="878" t="s">
        <v>378</v>
      </c>
      <c r="I679" s="878" t="s">
        <v>23</v>
      </c>
      <c r="J679" s="878" t="s">
        <v>395</v>
      </c>
      <c r="K679" s="878" t="s">
        <v>124</v>
      </c>
      <c r="L679" s="878" t="s">
        <v>95</v>
      </c>
      <c r="M679" s="861">
        <v>87000</v>
      </c>
      <c r="N679" s="861">
        <v>85919.44</v>
      </c>
      <c r="O679" s="861"/>
      <c r="P679" s="861"/>
      <c r="Q679" s="861"/>
      <c r="R679" s="861"/>
      <c r="S679" s="862">
        <v>1</v>
      </c>
      <c r="V679" s="840"/>
      <c r="W679" s="840"/>
      <c r="X679" s="840"/>
      <c r="Y679" s="840"/>
    </row>
    <row r="680" spans="1:25" s="839" customFormat="1" ht="95.25" customHeight="1">
      <c r="A680" s="213"/>
      <c r="B680" s="855" t="s">
        <v>401</v>
      </c>
      <c r="C680" s="863" t="s">
        <v>390</v>
      </c>
      <c r="D680" s="858" t="s">
        <v>384</v>
      </c>
      <c r="E680" s="864" t="s">
        <v>385</v>
      </c>
      <c r="F680" s="865" t="s">
        <v>386</v>
      </c>
      <c r="G680" s="866" t="s">
        <v>387</v>
      </c>
      <c r="H680" s="890" t="s">
        <v>378</v>
      </c>
      <c r="I680" s="878" t="s">
        <v>23</v>
      </c>
      <c r="J680" s="878" t="s">
        <v>402</v>
      </c>
      <c r="K680" s="878" t="s">
        <v>124</v>
      </c>
      <c r="L680" s="878" t="s">
        <v>95</v>
      </c>
      <c r="M680" s="861">
        <v>978200</v>
      </c>
      <c r="N680" s="861">
        <v>947070</v>
      </c>
      <c r="O680" s="861">
        <v>1299300</v>
      </c>
      <c r="P680" s="861">
        <v>1420700</v>
      </c>
      <c r="Q680" s="861">
        <v>1420700</v>
      </c>
      <c r="R680" s="861">
        <v>1420700</v>
      </c>
      <c r="S680" s="862">
        <v>1</v>
      </c>
      <c r="V680" s="840"/>
      <c r="W680" s="840"/>
      <c r="X680" s="840"/>
      <c r="Y680" s="840"/>
    </row>
    <row r="681" spans="1:25" s="839" customFormat="1" ht="95.25" customHeight="1">
      <c r="A681" s="213"/>
      <c r="B681" s="855" t="s">
        <v>403</v>
      </c>
      <c r="C681" s="863" t="s">
        <v>404</v>
      </c>
      <c r="D681" s="858" t="s">
        <v>405</v>
      </c>
      <c r="E681" s="864" t="s">
        <v>406</v>
      </c>
      <c r="F681" s="912" t="s">
        <v>407</v>
      </c>
      <c r="G681" s="866" t="s">
        <v>408</v>
      </c>
      <c r="H681" s="890" t="s">
        <v>378</v>
      </c>
      <c r="I681" s="878" t="s">
        <v>23</v>
      </c>
      <c r="J681" s="878" t="s">
        <v>409</v>
      </c>
      <c r="K681" s="878" t="s">
        <v>410</v>
      </c>
      <c r="L681" s="878"/>
      <c r="M681" s="861">
        <v>300000</v>
      </c>
      <c r="N681" s="861">
        <v>300000</v>
      </c>
      <c r="O681" s="861"/>
      <c r="P681" s="861"/>
      <c r="Q681" s="861"/>
      <c r="R681" s="861"/>
      <c r="S681" s="862">
        <v>1</v>
      </c>
      <c r="V681" s="840"/>
      <c r="W681" s="840"/>
      <c r="X681" s="840"/>
      <c r="Y681" s="840"/>
    </row>
    <row r="682" spans="1:25" s="839" customFormat="1" ht="95.25" customHeight="1">
      <c r="A682" s="213"/>
      <c r="B682" s="855" t="s">
        <v>411</v>
      </c>
      <c r="C682" s="863" t="s">
        <v>383</v>
      </c>
      <c r="D682" s="858" t="s">
        <v>384</v>
      </c>
      <c r="E682" s="864" t="s">
        <v>385</v>
      </c>
      <c r="F682" s="865" t="s">
        <v>386</v>
      </c>
      <c r="G682" s="866" t="s">
        <v>387</v>
      </c>
      <c r="H682" s="890" t="s">
        <v>378</v>
      </c>
      <c r="I682" s="878" t="s">
        <v>23</v>
      </c>
      <c r="J682" s="878" t="s">
        <v>412</v>
      </c>
      <c r="K682" s="878" t="s">
        <v>124</v>
      </c>
      <c r="L682" s="878" t="s">
        <v>95</v>
      </c>
      <c r="M682" s="861">
        <v>51500</v>
      </c>
      <c r="N682" s="861">
        <v>49846</v>
      </c>
      <c r="O682" s="861">
        <v>68400</v>
      </c>
      <c r="P682" s="861">
        <v>74800</v>
      </c>
      <c r="Q682" s="861">
        <v>74800</v>
      </c>
      <c r="R682" s="861">
        <v>74800</v>
      </c>
      <c r="S682" s="862">
        <v>1</v>
      </c>
      <c r="V682" s="840"/>
      <c r="W682" s="840"/>
      <c r="X682" s="840"/>
      <c r="Y682" s="840"/>
    </row>
    <row r="683" spans="1:25" s="839" customFormat="1" ht="95.25" customHeight="1">
      <c r="A683" s="213"/>
      <c r="B683" s="855" t="s">
        <v>413</v>
      </c>
      <c r="C683" s="856" t="s">
        <v>414</v>
      </c>
      <c r="D683" s="911" t="s">
        <v>374</v>
      </c>
      <c r="E683" s="858" t="s">
        <v>398</v>
      </c>
      <c r="F683" s="872" t="s">
        <v>399</v>
      </c>
      <c r="G683" s="864" t="s">
        <v>400</v>
      </c>
      <c r="H683" s="913" t="s">
        <v>378</v>
      </c>
      <c r="I683" s="878" t="s">
        <v>23</v>
      </c>
      <c r="J683" s="878" t="s">
        <v>415</v>
      </c>
      <c r="K683" s="878" t="s">
        <v>124</v>
      </c>
      <c r="L683" s="878" t="s">
        <v>95</v>
      </c>
      <c r="M683" s="861">
        <v>7359600</v>
      </c>
      <c r="N683" s="861">
        <v>7359600</v>
      </c>
      <c r="O683" s="861">
        <v>7744300</v>
      </c>
      <c r="P683" s="861">
        <v>7730200</v>
      </c>
      <c r="Q683" s="861">
        <v>7730200</v>
      </c>
      <c r="R683" s="861">
        <v>7730200</v>
      </c>
      <c r="S683" s="862">
        <v>1</v>
      </c>
      <c r="V683" s="840"/>
      <c r="W683" s="840"/>
      <c r="X683" s="840"/>
      <c r="Y683" s="840"/>
    </row>
    <row r="684" spans="1:25" s="839" customFormat="1" ht="95.25" customHeight="1">
      <c r="A684" s="213"/>
      <c r="B684" s="855" t="s">
        <v>416</v>
      </c>
      <c r="C684" s="863" t="s">
        <v>390</v>
      </c>
      <c r="D684" s="858" t="s">
        <v>384</v>
      </c>
      <c r="E684" s="864" t="s">
        <v>385</v>
      </c>
      <c r="F684" s="865" t="s">
        <v>386</v>
      </c>
      <c r="G684" s="866" t="s">
        <v>387</v>
      </c>
      <c r="H684" s="913" t="s">
        <v>378</v>
      </c>
      <c r="I684" s="878" t="s">
        <v>23</v>
      </c>
      <c r="J684" s="878" t="s">
        <v>417</v>
      </c>
      <c r="K684" s="878" t="s">
        <v>124</v>
      </c>
      <c r="L684" s="878" t="s">
        <v>95</v>
      </c>
      <c r="M684" s="861">
        <v>2075500</v>
      </c>
      <c r="N684" s="861">
        <v>1997895</v>
      </c>
      <c r="O684" s="861">
        <v>2853300</v>
      </c>
      <c r="P684" s="861">
        <v>3119800</v>
      </c>
      <c r="Q684" s="861">
        <v>3119800</v>
      </c>
      <c r="R684" s="861">
        <v>3119800</v>
      </c>
      <c r="S684" s="862">
        <v>1</v>
      </c>
      <c r="V684" s="840"/>
      <c r="W684" s="840"/>
      <c r="X684" s="840"/>
      <c r="Y684" s="840"/>
    </row>
    <row r="685" spans="1:25" s="839" customFormat="1" ht="153" customHeight="1">
      <c r="A685" s="213"/>
      <c r="B685" s="855" t="s">
        <v>418</v>
      </c>
      <c r="C685" s="863" t="s">
        <v>419</v>
      </c>
      <c r="D685" s="858" t="s">
        <v>384</v>
      </c>
      <c r="E685" s="864" t="s">
        <v>385</v>
      </c>
      <c r="F685" s="865" t="s">
        <v>386</v>
      </c>
      <c r="G685" s="866" t="s">
        <v>387</v>
      </c>
      <c r="H685" s="913" t="s">
        <v>378</v>
      </c>
      <c r="I685" s="878" t="s">
        <v>23</v>
      </c>
      <c r="J685" s="878" t="s">
        <v>420</v>
      </c>
      <c r="K685" s="878" t="s">
        <v>124</v>
      </c>
      <c r="L685" s="878" t="s">
        <v>95</v>
      </c>
      <c r="M685" s="861">
        <v>109200</v>
      </c>
      <c r="N685" s="861">
        <v>105153</v>
      </c>
      <c r="O685" s="861">
        <v>150100</v>
      </c>
      <c r="P685" s="861">
        <v>164200</v>
      </c>
      <c r="Q685" s="861">
        <v>164200</v>
      </c>
      <c r="R685" s="861">
        <v>164200</v>
      </c>
      <c r="S685" s="862">
        <v>1</v>
      </c>
      <c r="V685" s="840"/>
      <c r="W685" s="840"/>
      <c r="X685" s="840"/>
      <c r="Y685" s="840"/>
    </row>
    <row r="686" spans="1:25" s="839" customFormat="1" ht="141" customHeight="1">
      <c r="A686" s="213"/>
      <c r="B686" s="855" t="s">
        <v>421</v>
      </c>
      <c r="C686" s="856" t="s">
        <v>422</v>
      </c>
      <c r="D686" s="871" t="s">
        <v>423</v>
      </c>
      <c r="E686" s="858" t="s">
        <v>424</v>
      </c>
      <c r="F686" s="874" t="s">
        <v>425</v>
      </c>
      <c r="G686" s="864" t="s">
        <v>426</v>
      </c>
      <c r="H686" s="855" t="s">
        <v>378</v>
      </c>
      <c r="I686" s="855" t="s">
        <v>23</v>
      </c>
      <c r="J686" s="855" t="s">
        <v>427</v>
      </c>
      <c r="K686" s="878" t="s">
        <v>94</v>
      </c>
      <c r="L686" s="878" t="s">
        <v>95</v>
      </c>
      <c r="M686" s="861">
        <v>1700</v>
      </c>
      <c r="N686" s="861">
        <v>1700</v>
      </c>
      <c r="O686" s="861"/>
      <c r="P686" s="861">
        <v>0</v>
      </c>
      <c r="Q686" s="861">
        <v>0</v>
      </c>
      <c r="R686" s="861">
        <v>0</v>
      </c>
      <c r="S686" s="862">
        <v>3</v>
      </c>
      <c r="V686" s="840"/>
      <c r="W686" s="840"/>
      <c r="X686" s="840"/>
      <c r="Y686" s="840"/>
    </row>
    <row r="687" spans="1:25" s="839" customFormat="1" ht="146.25" customHeight="1">
      <c r="A687" s="213"/>
      <c r="B687" s="855" t="s">
        <v>428</v>
      </c>
      <c r="C687" s="856" t="s">
        <v>429</v>
      </c>
      <c r="D687" s="871" t="s">
        <v>430</v>
      </c>
      <c r="E687" s="858" t="s">
        <v>424</v>
      </c>
      <c r="F687" s="874" t="s">
        <v>425</v>
      </c>
      <c r="G687" s="864" t="s">
        <v>426</v>
      </c>
      <c r="H687" s="855" t="s">
        <v>378</v>
      </c>
      <c r="I687" s="855" t="s">
        <v>23</v>
      </c>
      <c r="J687" s="914" t="s">
        <v>431</v>
      </c>
      <c r="K687" s="855" t="s">
        <v>94</v>
      </c>
      <c r="L687" s="855" t="s">
        <v>95</v>
      </c>
      <c r="M687" s="868">
        <v>14000</v>
      </c>
      <c r="N687" s="868">
        <v>14000</v>
      </c>
      <c r="O687" s="861"/>
      <c r="P687" s="861"/>
      <c r="Q687" s="868"/>
      <c r="R687" s="868"/>
      <c r="S687" s="862">
        <v>3</v>
      </c>
      <c r="V687" s="840"/>
      <c r="W687" s="840"/>
      <c r="X687" s="840"/>
      <c r="Y687" s="840"/>
    </row>
    <row r="688" spans="1:25" s="839" customFormat="1" ht="85.5" customHeight="1">
      <c r="A688" s="213"/>
      <c r="B688" s="855" t="s">
        <v>432</v>
      </c>
      <c r="C688" s="856" t="s">
        <v>433</v>
      </c>
      <c r="D688" s="871" t="s">
        <v>434</v>
      </c>
      <c r="E688" s="858" t="s">
        <v>435</v>
      </c>
      <c r="F688" s="874" t="s">
        <v>436</v>
      </c>
      <c r="G688" s="864" t="s">
        <v>387</v>
      </c>
      <c r="H688" s="855" t="s">
        <v>378</v>
      </c>
      <c r="I688" s="855" t="s">
        <v>23</v>
      </c>
      <c r="J688" s="914" t="s">
        <v>437</v>
      </c>
      <c r="K688" s="915" t="s">
        <v>94</v>
      </c>
      <c r="L688" s="915" t="s">
        <v>95</v>
      </c>
      <c r="M688" s="868"/>
      <c r="N688" s="868"/>
      <c r="O688" s="861">
        <v>4600</v>
      </c>
      <c r="P688" s="861">
        <v>4600</v>
      </c>
      <c r="Q688" s="868">
        <v>4600</v>
      </c>
      <c r="R688" s="868">
        <v>4600</v>
      </c>
      <c r="S688" s="869">
        <v>3</v>
      </c>
      <c r="V688" s="840"/>
      <c r="W688" s="840"/>
      <c r="X688" s="840"/>
      <c r="Y688" s="840"/>
    </row>
    <row r="689" spans="1:25" s="839" customFormat="1" ht="85.5" customHeight="1">
      <c r="A689" s="213"/>
      <c r="B689" s="855" t="s">
        <v>438</v>
      </c>
      <c r="C689" s="856" t="s">
        <v>439</v>
      </c>
      <c r="D689" s="871" t="s">
        <v>434</v>
      </c>
      <c r="E689" s="858" t="s">
        <v>435</v>
      </c>
      <c r="F689" s="874" t="s">
        <v>436</v>
      </c>
      <c r="G689" s="864" t="s">
        <v>387</v>
      </c>
      <c r="H689" s="855" t="s">
        <v>378</v>
      </c>
      <c r="I689" s="855" t="s">
        <v>23</v>
      </c>
      <c r="J689" s="914" t="s">
        <v>431</v>
      </c>
      <c r="K689" s="855" t="s">
        <v>94</v>
      </c>
      <c r="L689" s="855" t="s">
        <v>95</v>
      </c>
      <c r="M689" s="868"/>
      <c r="N689" s="868"/>
      <c r="O689" s="861">
        <v>23400</v>
      </c>
      <c r="P689" s="861">
        <v>23400</v>
      </c>
      <c r="Q689" s="868">
        <v>23400</v>
      </c>
      <c r="R689" s="868">
        <v>23400</v>
      </c>
      <c r="S689" s="869">
        <v>3</v>
      </c>
      <c r="V689" s="840"/>
      <c r="W689" s="840"/>
      <c r="X689" s="840"/>
      <c r="Y689" s="840"/>
    </row>
    <row r="690" spans="1:25" s="839" customFormat="1" ht="246.75" customHeight="1">
      <c r="A690" s="213"/>
      <c r="B690" s="855" t="s">
        <v>440</v>
      </c>
      <c r="C690" s="863" t="s">
        <v>441</v>
      </c>
      <c r="D690" s="871" t="s">
        <v>442</v>
      </c>
      <c r="E690" s="858" t="s">
        <v>385</v>
      </c>
      <c r="F690" s="872" t="s">
        <v>443</v>
      </c>
      <c r="G690" s="864" t="s">
        <v>444</v>
      </c>
      <c r="H690" s="867" t="s">
        <v>378</v>
      </c>
      <c r="I690" s="867" t="s">
        <v>23</v>
      </c>
      <c r="J690" s="867" t="s">
        <v>445</v>
      </c>
      <c r="K690" s="867" t="s">
        <v>69</v>
      </c>
      <c r="L690" s="867" t="s">
        <v>51</v>
      </c>
      <c r="M690" s="868">
        <v>70000</v>
      </c>
      <c r="N690" s="868">
        <v>46500</v>
      </c>
      <c r="O690" s="861">
        <v>54000</v>
      </c>
      <c r="P690" s="868">
        <v>54900</v>
      </c>
      <c r="Q690" s="868">
        <v>54900</v>
      </c>
      <c r="R690" s="868">
        <v>54900</v>
      </c>
      <c r="S690" s="869">
        <v>3</v>
      </c>
      <c r="V690" s="840"/>
      <c r="W690" s="840"/>
      <c r="X690" s="840"/>
      <c r="Y690" s="840"/>
    </row>
    <row r="691" spans="1:25" s="839" customFormat="1" ht="145.5" customHeight="1">
      <c r="A691" s="213"/>
      <c r="B691" s="855" t="s">
        <v>446</v>
      </c>
      <c r="C691" s="863" t="s">
        <v>447</v>
      </c>
      <c r="D691" s="871" t="s">
        <v>448</v>
      </c>
      <c r="E691" s="858" t="s">
        <v>449</v>
      </c>
      <c r="F691" s="916" t="s">
        <v>450</v>
      </c>
      <c r="G691" s="917" t="s">
        <v>451</v>
      </c>
      <c r="H691" s="867" t="s">
        <v>378</v>
      </c>
      <c r="I691" s="867" t="s">
        <v>23</v>
      </c>
      <c r="J691" s="867" t="s">
        <v>452</v>
      </c>
      <c r="K691" s="867" t="s">
        <v>94</v>
      </c>
      <c r="L691" s="867"/>
      <c r="M691" s="868">
        <v>1890000</v>
      </c>
      <c r="N691" s="868">
        <v>1890000</v>
      </c>
      <c r="O691" s="868"/>
      <c r="P691" s="861"/>
      <c r="Q691" s="868"/>
      <c r="R691" s="868"/>
      <c r="S691" s="869">
        <v>3</v>
      </c>
      <c r="V691" s="840"/>
      <c r="W691" s="840"/>
      <c r="X691" s="840"/>
      <c r="Y691" s="840"/>
    </row>
    <row r="692" spans="1:25" s="839" customFormat="1" ht="217.5" customHeight="1">
      <c r="A692" s="213"/>
      <c r="B692" s="855" t="s">
        <v>453</v>
      </c>
      <c r="C692" s="863" t="s">
        <v>454</v>
      </c>
      <c r="D692" s="857" t="s">
        <v>455</v>
      </c>
      <c r="E692" s="858" t="s">
        <v>385</v>
      </c>
      <c r="F692" s="872" t="s">
        <v>456</v>
      </c>
      <c r="G692" s="864" t="s">
        <v>444</v>
      </c>
      <c r="H692" s="867" t="s">
        <v>378</v>
      </c>
      <c r="I692" s="867" t="s">
        <v>23</v>
      </c>
      <c r="J692" s="867" t="s">
        <v>457</v>
      </c>
      <c r="K692" s="867" t="s">
        <v>111</v>
      </c>
      <c r="L692" s="867" t="s">
        <v>53</v>
      </c>
      <c r="M692" s="868"/>
      <c r="N692" s="868"/>
      <c r="O692" s="861">
        <v>40000</v>
      </c>
      <c r="P692" s="861">
        <v>40000</v>
      </c>
      <c r="Q692" s="868">
        <v>40000</v>
      </c>
      <c r="R692" s="868">
        <v>40000</v>
      </c>
      <c r="S692" s="869">
        <v>1</v>
      </c>
      <c r="V692" s="840"/>
      <c r="W692" s="840"/>
      <c r="X692" s="840"/>
      <c r="Y692" s="840"/>
    </row>
    <row r="693" spans="1:25" s="839" customFormat="1" ht="222" customHeight="1">
      <c r="A693" s="213"/>
      <c r="B693" s="855" t="s">
        <v>458</v>
      </c>
      <c r="C693" s="863" t="s">
        <v>459</v>
      </c>
      <c r="D693" s="857" t="s">
        <v>455</v>
      </c>
      <c r="E693" s="858" t="s">
        <v>385</v>
      </c>
      <c r="F693" s="872" t="s">
        <v>456</v>
      </c>
      <c r="G693" s="864" t="s">
        <v>444</v>
      </c>
      <c r="H693" s="867" t="s">
        <v>378</v>
      </c>
      <c r="I693" s="867" t="s">
        <v>23</v>
      </c>
      <c r="J693" s="867" t="s">
        <v>460</v>
      </c>
      <c r="K693" s="867" t="s">
        <v>111</v>
      </c>
      <c r="L693" s="867" t="s">
        <v>53</v>
      </c>
      <c r="M693" s="868"/>
      <c r="N693" s="868"/>
      <c r="O693" s="861">
        <v>40000</v>
      </c>
      <c r="P693" s="861">
        <v>40000</v>
      </c>
      <c r="Q693" s="868">
        <v>40000</v>
      </c>
      <c r="R693" s="868">
        <v>40000</v>
      </c>
      <c r="S693" s="869">
        <v>1</v>
      </c>
      <c r="V693" s="840"/>
      <c r="W693" s="840"/>
      <c r="X693" s="840"/>
      <c r="Y693" s="840"/>
    </row>
    <row r="694" spans="1:25" s="839" customFormat="1" ht="85.5" customHeight="1">
      <c r="A694" s="213"/>
      <c r="B694" s="867" t="s">
        <v>461</v>
      </c>
      <c r="C694" s="863" t="s">
        <v>462</v>
      </c>
      <c r="D694" s="871" t="s">
        <v>463</v>
      </c>
      <c r="E694" s="858" t="s">
        <v>464</v>
      </c>
      <c r="F694" s="872" t="s">
        <v>465</v>
      </c>
      <c r="G694" s="864" t="s">
        <v>466</v>
      </c>
      <c r="H694" s="867" t="s">
        <v>378</v>
      </c>
      <c r="I694" s="867" t="s">
        <v>23</v>
      </c>
      <c r="J694" s="867" t="s">
        <v>467</v>
      </c>
      <c r="K694" s="867" t="s">
        <v>468</v>
      </c>
      <c r="L694" s="867"/>
      <c r="M694" s="868">
        <v>20000000</v>
      </c>
      <c r="N694" s="868">
        <v>5063032.53</v>
      </c>
      <c r="O694" s="868"/>
      <c r="P694" s="861"/>
      <c r="Q694" s="868"/>
      <c r="R694" s="868"/>
      <c r="S694" s="869">
        <v>3</v>
      </c>
      <c r="V694" s="840"/>
      <c r="W694" s="840"/>
      <c r="X694" s="840"/>
      <c r="Y694" s="840"/>
    </row>
    <row r="695" spans="1:25" s="839" customFormat="1" ht="30" customHeight="1">
      <c r="A695" s="213"/>
      <c r="B695" s="918"/>
      <c r="C695" s="863" t="s">
        <v>469</v>
      </c>
      <c r="D695" s="919" t="s">
        <v>470</v>
      </c>
      <c r="E695" s="882" t="s">
        <v>398</v>
      </c>
      <c r="F695" s="920" t="s">
        <v>471</v>
      </c>
      <c r="G695" s="921" t="s">
        <v>472</v>
      </c>
      <c r="H695" s="867" t="s">
        <v>378</v>
      </c>
      <c r="I695" s="867" t="s">
        <v>23</v>
      </c>
      <c r="J695" s="867" t="s">
        <v>473</v>
      </c>
      <c r="K695" s="867" t="s">
        <v>103</v>
      </c>
      <c r="L695" s="867"/>
      <c r="M695" s="868">
        <f>SUM(M696:M702)</f>
        <v>3463500</v>
      </c>
      <c r="N695" s="868">
        <f>SUM(N696:N702)</f>
        <v>3018636.87</v>
      </c>
      <c r="O695" s="868">
        <f>O696+O698+O699+O700+O702+O701</f>
        <v>2135400</v>
      </c>
      <c r="P695" s="861">
        <f>P696+P698+P700+P702</f>
        <v>0</v>
      </c>
      <c r="Q695" s="868"/>
      <c r="R695" s="868"/>
      <c r="S695" s="869">
        <v>2</v>
      </c>
      <c r="V695" s="840"/>
      <c r="W695" s="840"/>
      <c r="X695" s="840"/>
      <c r="Y695" s="840"/>
    </row>
    <row r="696" spans="1:25" s="839" customFormat="1" ht="30" customHeight="1">
      <c r="A696" s="213"/>
      <c r="B696" s="918"/>
      <c r="C696" s="881" t="s">
        <v>474</v>
      </c>
      <c r="D696" s="223"/>
      <c r="E696" s="922"/>
      <c r="F696" s="923"/>
      <c r="G696" s="924"/>
      <c r="H696" s="867" t="s">
        <v>378</v>
      </c>
      <c r="I696" s="867" t="s">
        <v>23</v>
      </c>
      <c r="J696" s="867" t="s">
        <v>473</v>
      </c>
      <c r="K696" s="867" t="s">
        <v>68</v>
      </c>
      <c r="L696" s="867"/>
      <c r="M696" s="868">
        <v>1708200</v>
      </c>
      <c r="N696" s="868">
        <v>1679333.97</v>
      </c>
      <c r="O696" s="861">
        <v>1264600</v>
      </c>
      <c r="P696" s="861"/>
      <c r="Q696" s="868"/>
      <c r="R696" s="868"/>
      <c r="S696" s="869">
        <v>2</v>
      </c>
      <c r="V696" s="840"/>
      <c r="W696" s="840"/>
      <c r="X696" s="840"/>
      <c r="Y696" s="840"/>
    </row>
    <row r="697" spans="1:25" s="839" customFormat="1" ht="30" customHeight="1">
      <c r="A697" s="213"/>
      <c r="B697" s="918"/>
      <c r="C697" s="925"/>
      <c r="D697" s="223"/>
      <c r="E697" s="922"/>
      <c r="F697" s="923"/>
      <c r="G697" s="924"/>
      <c r="H697" s="867" t="s">
        <v>378</v>
      </c>
      <c r="I697" s="867" t="s">
        <v>23</v>
      </c>
      <c r="J697" s="867" t="s">
        <v>473</v>
      </c>
      <c r="K697" s="867" t="s">
        <v>69</v>
      </c>
      <c r="L697" s="867"/>
      <c r="M697" s="868">
        <v>400</v>
      </c>
      <c r="N697" s="868">
        <v>350</v>
      </c>
      <c r="O697" s="861"/>
      <c r="P697" s="861"/>
      <c r="Q697" s="868"/>
      <c r="R697" s="868"/>
      <c r="S697" s="869"/>
      <c r="V697" s="840"/>
      <c r="W697" s="840"/>
      <c r="X697" s="840"/>
      <c r="Y697" s="840"/>
    </row>
    <row r="698" spans="1:25" s="839" customFormat="1" ht="30" customHeight="1">
      <c r="A698" s="213"/>
      <c r="B698" s="918"/>
      <c r="C698" s="926"/>
      <c r="D698" s="223"/>
      <c r="E698" s="922"/>
      <c r="F698" s="923"/>
      <c r="G698" s="924"/>
      <c r="H698" s="867" t="s">
        <v>378</v>
      </c>
      <c r="I698" s="867" t="s">
        <v>23</v>
      </c>
      <c r="J698" s="867" t="s">
        <v>473</v>
      </c>
      <c r="K698" s="867" t="s">
        <v>71</v>
      </c>
      <c r="L698" s="867"/>
      <c r="M698" s="868">
        <v>519300</v>
      </c>
      <c r="N698" s="868">
        <v>507106.39</v>
      </c>
      <c r="O698" s="861">
        <v>382000</v>
      </c>
      <c r="P698" s="861"/>
      <c r="Q698" s="868"/>
      <c r="R698" s="868"/>
      <c r="S698" s="869">
        <v>2</v>
      </c>
      <c r="V698" s="840"/>
      <c r="W698" s="840"/>
      <c r="X698" s="840"/>
      <c r="Y698" s="840"/>
    </row>
    <row r="699" spans="1:25" s="839" customFormat="1" ht="30" customHeight="1">
      <c r="A699" s="213"/>
      <c r="B699" s="918"/>
      <c r="C699" s="831" t="s">
        <v>475</v>
      </c>
      <c r="D699" s="223"/>
      <c r="E699" s="922"/>
      <c r="F699" s="923"/>
      <c r="G699" s="924"/>
      <c r="H699" s="867" t="s">
        <v>378</v>
      </c>
      <c r="I699" s="867" t="s">
        <v>23</v>
      </c>
      <c r="J699" s="867" t="s">
        <v>473</v>
      </c>
      <c r="K699" s="867" t="s">
        <v>227</v>
      </c>
      <c r="L699" s="867"/>
      <c r="M699" s="868">
        <v>392200</v>
      </c>
      <c r="N699" s="868">
        <v>210278.5</v>
      </c>
      <c r="O699" s="861"/>
      <c r="P699" s="861"/>
      <c r="Q699" s="868"/>
      <c r="R699" s="868"/>
      <c r="S699" s="869">
        <v>2</v>
      </c>
      <c r="V699" s="840"/>
      <c r="W699" s="840"/>
      <c r="X699" s="840"/>
      <c r="Y699" s="840"/>
    </row>
    <row r="700" spans="1:25" s="839" customFormat="1" ht="30" customHeight="1">
      <c r="A700" s="213"/>
      <c r="B700" s="918"/>
      <c r="C700" s="905"/>
      <c r="D700" s="223"/>
      <c r="E700" s="922"/>
      <c r="F700" s="923"/>
      <c r="G700" s="924"/>
      <c r="H700" s="867" t="s">
        <v>378</v>
      </c>
      <c r="I700" s="867" t="s">
        <v>23</v>
      </c>
      <c r="J700" s="867" t="s">
        <v>473</v>
      </c>
      <c r="K700" s="867" t="s">
        <v>111</v>
      </c>
      <c r="L700" s="867"/>
      <c r="M700" s="868">
        <v>798500</v>
      </c>
      <c r="N700" s="868">
        <v>587045.02</v>
      </c>
      <c r="O700" s="861">
        <v>447400</v>
      </c>
      <c r="P700" s="861"/>
      <c r="Q700" s="868"/>
      <c r="R700" s="868"/>
      <c r="S700" s="869">
        <v>2</v>
      </c>
      <c r="V700" s="840"/>
      <c r="W700" s="840"/>
      <c r="X700" s="840"/>
      <c r="Y700" s="840"/>
    </row>
    <row r="701" spans="1:25" s="839" customFormat="1" ht="30" customHeight="1">
      <c r="A701" s="213"/>
      <c r="B701" s="918"/>
      <c r="C701" s="863" t="s">
        <v>78</v>
      </c>
      <c r="D701" s="223"/>
      <c r="E701" s="922"/>
      <c r="F701" s="923"/>
      <c r="G701" s="924"/>
      <c r="H701" s="867" t="s">
        <v>378</v>
      </c>
      <c r="I701" s="867" t="s">
        <v>23</v>
      </c>
      <c r="J701" s="867" t="s">
        <v>473</v>
      </c>
      <c r="K701" s="867" t="s">
        <v>476</v>
      </c>
      <c r="L701" s="867"/>
      <c r="M701" s="868">
        <v>44600</v>
      </c>
      <c r="N701" s="868">
        <v>34290</v>
      </c>
      <c r="O701" s="861">
        <v>41400</v>
      </c>
      <c r="P701" s="861"/>
      <c r="Q701" s="868"/>
      <c r="R701" s="868"/>
      <c r="S701" s="869"/>
      <c r="V701" s="840"/>
      <c r="W701" s="840"/>
      <c r="X701" s="840"/>
      <c r="Y701" s="840"/>
    </row>
    <row r="702" spans="1:25" s="839" customFormat="1" ht="30" customHeight="1">
      <c r="A702" s="213"/>
      <c r="B702" s="927"/>
      <c r="C702" s="856" t="s">
        <v>78</v>
      </c>
      <c r="D702" s="928"/>
      <c r="E702" s="929"/>
      <c r="F702" s="930"/>
      <c r="G702" s="931"/>
      <c r="H702" s="855" t="s">
        <v>378</v>
      </c>
      <c r="I702" s="855" t="s">
        <v>23</v>
      </c>
      <c r="J702" s="855" t="s">
        <v>473</v>
      </c>
      <c r="K702" s="855" t="s">
        <v>70</v>
      </c>
      <c r="L702" s="855"/>
      <c r="M702" s="861">
        <v>300</v>
      </c>
      <c r="N702" s="861">
        <v>232.99</v>
      </c>
      <c r="O702" s="861"/>
      <c r="P702" s="861"/>
      <c r="Q702" s="861"/>
      <c r="R702" s="861"/>
      <c r="S702" s="862">
        <v>2</v>
      </c>
      <c r="V702" s="840"/>
      <c r="W702" s="840"/>
      <c r="X702" s="840"/>
      <c r="Y702" s="840"/>
    </row>
    <row r="703" spans="1:25" s="839" customFormat="1" ht="30" customHeight="1">
      <c r="A703" s="213"/>
      <c r="B703" s="932" t="s">
        <v>477</v>
      </c>
      <c r="C703" s="933" t="s">
        <v>478</v>
      </c>
      <c r="D703" s="857" t="s">
        <v>455</v>
      </c>
      <c r="E703" s="934" t="s">
        <v>479</v>
      </c>
      <c r="F703" s="935" t="s">
        <v>480</v>
      </c>
      <c r="G703" s="935" t="s">
        <v>42</v>
      </c>
      <c r="H703" s="913" t="s">
        <v>378</v>
      </c>
      <c r="I703" s="913" t="s">
        <v>21</v>
      </c>
      <c r="J703" s="913" t="s">
        <v>481</v>
      </c>
      <c r="K703" s="913" t="s">
        <v>482</v>
      </c>
      <c r="L703" s="913" t="s">
        <v>53</v>
      </c>
      <c r="M703" s="875">
        <v>20100</v>
      </c>
      <c r="N703" s="875">
        <v>20100</v>
      </c>
      <c r="O703" s="875">
        <v>20100</v>
      </c>
      <c r="P703" s="875">
        <v>20100</v>
      </c>
      <c r="Q703" s="875">
        <v>20100</v>
      </c>
      <c r="R703" s="875">
        <v>20100</v>
      </c>
      <c r="S703" s="936">
        <v>3</v>
      </c>
      <c r="V703" s="840"/>
      <c r="W703" s="840"/>
      <c r="X703" s="840"/>
      <c r="Y703" s="840"/>
    </row>
    <row r="704" spans="1:25" s="839" customFormat="1" ht="20.25" customHeight="1">
      <c r="A704" s="213"/>
      <c r="B704" s="902" t="s">
        <v>483</v>
      </c>
      <c r="C704" s="881" t="s">
        <v>484</v>
      </c>
      <c r="D704" s="937" t="s">
        <v>485</v>
      </c>
      <c r="E704" s="882" t="s">
        <v>406</v>
      </c>
      <c r="F704" s="920" t="s">
        <v>486</v>
      </c>
      <c r="G704" s="883">
        <v>2020</v>
      </c>
      <c r="H704" s="855" t="s">
        <v>378</v>
      </c>
      <c r="I704" s="855" t="s">
        <v>21</v>
      </c>
      <c r="J704" s="855" t="s">
        <v>487</v>
      </c>
      <c r="K704" s="855" t="s">
        <v>32</v>
      </c>
      <c r="L704" s="855"/>
      <c r="M704" s="861">
        <f t="shared" ref="M704:R704" si="86">M705+M706+M707+M708+M709+M710</f>
        <v>4307000</v>
      </c>
      <c r="N704" s="861">
        <f t="shared" si="86"/>
        <v>4203583.6300000008</v>
      </c>
      <c r="O704" s="861">
        <f t="shared" si="86"/>
        <v>4300100</v>
      </c>
      <c r="P704" s="861">
        <f t="shared" si="86"/>
        <v>4300100</v>
      </c>
      <c r="Q704" s="861">
        <f t="shared" si="86"/>
        <v>4300100</v>
      </c>
      <c r="R704" s="861">
        <f t="shared" si="86"/>
        <v>4300100</v>
      </c>
      <c r="S704" s="862">
        <v>2</v>
      </c>
      <c r="U704" s="884"/>
      <c r="V704" s="840"/>
      <c r="W704" s="840"/>
      <c r="X704" s="840"/>
      <c r="Y704" s="840"/>
    </row>
    <row r="705" spans="1:25" s="839" customFormat="1" ht="20.25" customHeight="1">
      <c r="A705" s="213"/>
      <c r="B705" s="918"/>
      <c r="C705" s="938"/>
      <c r="D705" s="939"/>
      <c r="E705" s="922"/>
      <c r="F705" s="923"/>
      <c r="G705" s="940"/>
      <c r="H705" s="855" t="s">
        <v>378</v>
      </c>
      <c r="I705" s="855" t="s">
        <v>21</v>
      </c>
      <c r="J705" s="855" t="s">
        <v>488</v>
      </c>
      <c r="K705" s="867" t="s">
        <v>68</v>
      </c>
      <c r="L705" s="867"/>
      <c r="M705" s="861">
        <v>2765300</v>
      </c>
      <c r="N705" s="861">
        <v>2717754.18</v>
      </c>
      <c r="O705" s="861">
        <v>2994300</v>
      </c>
      <c r="P705" s="861">
        <v>2994300</v>
      </c>
      <c r="Q705" s="861">
        <v>2994300</v>
      </c>
      <c r="R705" s="861">
        <v>2994300</v>
      </c>
      <c r="S705" s="862">
        <v>2</v>
      </c>
      <c r="V705" s="840"/>
      <c r="W705" s="840"/>
      <c r="X705" s="840"/>
      <c r="Y705" s="840"/>
    </row>
    <row r="706" spans="1:25" s="839" customFormat="1" ht="20.25" customHeight="1">
      <c r="A706" s="213"/>
      <c r="B706" s="918"/>
      <c r="C706" s="938"/>
      <c r="D706" s="939"/>
      <c r="E706" s="922"/>
      <c r="F706" s="923"/>
      <c r="G706" s="940"/>
      <c r="H706" s="855" t="s">
        <v>378</v>
      </c>
      <c r="I706" s="855" t="s">
        <v>21</v>
      </c>
      <c r="J706" s="855" t="s">
        <v>488</v>
      </c>
      <c r="K706" s="867" t="s">
        <v>71</v>
      </c>
      <c r="L706" s="867"/>
      <c r="M706" s="861">
        <v>824200</v>
      </c>
      <c r="N706" s="861">
        <v>805464.62</v>
      </c>
      <c r="O706" s="861">
        <v>904300</v>
      </c>
      <c r="P706" s="861">
        <v>904300</v>
      </c>
      <c r="Q706" s="861">
        <v>904300</v>
      </c>
      <c r="R706" s="861">
        <v>904300</v>
      </c>
      <c r="S706" s="862">
        <v>2</v>
      </c>
      <c r="V706" s="840"/>
      <c r="W706" s="840"/>
      <c r="X706" s="840"/>
      <c r="Y706" s="840"/>
    </row>
    <row r="707" spans="1:25" s="839" customFormat="1" ht="20.25" customHeight="1">
      <c r="A707" s="213"/>
      <c r="B707" s="918"/>
      <c r="C707" s="938"/>
      <c r="D707" s="939"/>
      <c r="E707" s="922"/>
      <c r="F707" s="923"/>
      <c r="G707" s="940"/>
      <c r="H707" s="867" t="s">
        <v>378</v>
      </c>
      <c r="I707" s="867" t="s">
        <v>21</v>
      </c>
      <c r="J707" s="855" t="s">
        <v>488</v>
      </c>
      <c r="K707" s="867" t="s">
        <v>111</v>
      </c>
      <c r="L707" s="867"/>
      <c r="M707" s="861">
        <v>668000</v>
      </c>
      <c r="N707" s="861">
        <v>644209.59</v>
      </c>
      <c r="O707" s="870">
        <v>352000</v>
      </c>
      <c r="P707" s="941">
        <v>352000</v>
      </c>
      <c r="Q707" s="870">
        <v>352000</v>
      </c>
      <c r="R707" s="870">
        <v>352000</v>
      </c>
      <c r="S707" s="862">
        <v>2</v>
      </c>
      <c r="V707" s="840"/>
      <c r="W707" s="840"/>
      <c r="X707" s="840"/>
      <c r="Y707" s="840"/>
    </row>
    <row r="708" spans="1:25" s="839" customFormat="1" ht="20.25" customHeight="1">
      <c r="A708" s="213"/>
      <c r="B708" s="918"/>
      <c r="C708" s="938"/>
      <c r="D708" s="939"/>
      <c r="E708" s="922"/>
      <c r="F708" s="923"/>
      <c r="G708" s="940"/>
      <c r="H708" s="867" t="s">
        <v>378</v>
      </c>
      <c r="I708" s="867" t="s">
        <v>21</v>
      </c>
      <c r="J708" s="867" t="s">
        <v>488</v>
      </c>
      <c r="K708" s="867" t="s">
        <v>476</v>
      </c>
      <c r="L708" s="867" t="s">
        <v>53</v>
      </c>
      <c r="M708" s="861">
        <v>1500</v>
      </c>
      <c r="N708" s="861">
        <v>65</v>
      </c>
      <c r="O708" s="861">
        <v>1500</v>
      </c>
      <c r="P708" s="861">
        <v>1500</v>
      </c>
      <c r="Q708" s="861">
        <v>1500</v>
      </c>
      <c r="R708" s="861">
        <v>1500</v>
      </c>
      <c r="S708" s="862">
        <v>2</v>
      </c>
      <c r="V708" s="840"/>
      <c r="W708" s="840"/>
      <c r="X708" s="840"/>
      <c r="Y708" s="840"/>
    </row>
    <row r="709" spans="1:25" s="839" customFormat="1" ht="20.25" customHeight="1">
      <c r="A709" s="213"/>
      <c r="B709" s="918"/>
      <c r="C709" s="938"/>
      <c r="D709" s="939"/>
      <c r="E709" s="922"/>
      <c r="F709" s="923"/>
      <c r="G709" s="940"/>
      <c r="H709" s="867" t="s">
        <v>378</v>
      </c>
      <c r="I709" s="867" t="s">
        <v>21</v>
      </c>
      <c r="J709" s="867" t="s">
        <v>488</v>
      </c>
      <c r="K709" s="867" t="s">
        <v>70</v>
      </c>
      <c r="L709" s="867" t="s">
        <v>53</v>
      </c>
      <c r="M709" s="861">
        <v>3000</v>
      </c>
      <c r="N709" s="861">
        <v>73.239999999999995</v>
      </c>
      <c r="O709" s="861">
        <v>3000</v>
      </c>
      <c r="P709" s="861">
        <v>3000</v>
      </c>
      <c r="Q709" s="861">
        <v>3000</v>
      </c>
      <c r="R709" s="861">
        <v>3000</v>
      </c>
      <c r="S709" s="862">
        <v>2</v>
      </c>
      <c r="V709" s="840"/>
      <c r="W709" s="840"/>
      <c r="X709" s="840"/>
      <c r="Y709" s="840"/>
    </row>
    <row r="710" spans="1:25" s="839" customFormat="1" ht="20.25" customHeight="1">
      <c r="A710" s="213"/>
      <c r="B710" s="927"/>
      <c r="C710" s="942"/>
      <c r="D710" s="943"/>
      <c r="E710" s="929"/>
      <c r="F710" s="930"/>
      <c r="G710" s="944"/>
      <c r="H710" s="855" t="s">
        <v>378</v>
      </c>
      <c r="I710" s="855" t="s">
        <v>21</v>
      </c>
      <c r="J710" s="855" t="s">
        <v>489</v>
      </c>
      <c r="K710" s="855" t="s">
        <v>476</v>
      </c>
      <c r="L710" s="855" t="s">
        <v>53</v>
      </c>
      <c r="M710" s="861">
        <v>45000</v>
      </c>
      <c r="N710" s="861">
        <v>36017</v>
      </c>
      <c r="O710" s="861">
        <v>45000</v>
      </c>
      <c r="P710" s="861">
        <v>45000</v>
      </c>
      <c r="Q710" s="861">
        <v>45000</v>
      </c>
      <c r="R710" s="868">
        <v>45000</v>
      </c>
      <c r="S710" s="862">
        <v>2</v>
      </c>
      <c r="V710" s="945"/>
      <c r="W710" s="840"/>
      <c r="X710" s="840"/>
      <c r="Y710" s="840"/>
    </row>
    <row r="711" spans="1:25" s="839" customFormat="1" ht="342" customHeight="1">
      <c r="A711" s="213"/>
      <c r="B711" s="855" t="s">
        <v>490</v>
      </c>
      <c r="C711" s="863" t="s">
        <v>491</v>
      </c>
      <c r="D711" s="871" t="s">
        <v>492</v>
      </c>
      <c r="E711" s="864" t="s">
        <v>493</v>
      </c>
      <c r="F711" s="946" t="s">
        <v>494</v>
      </c>
      <c r="G711" s="864" t="s">
        <v>495</v>
      </c>
      <c r="H711" s="855" t="s">
        <v>10</v>
      </c>
      <c r="I711" s="855" t="s">
        <v>58</v>
      </c>
      <c r="J711" s="855" t="s">
        <v>445</v>
      </c>
      <c r="K711" s="855" t="s">
        <v>178</v>
      </c>
      <c r="L711" s="855" t="s">
        <v>179</v>
      </c>
      <c r="M711" s="868">
        <v>30100</v>
      </c>
      <c r="N711" s="868">
        <v>30100</v>
      </c>
      <c r="O711" s="868">
        <v>32000</v>
      </c>
      <c r="P711" s="861">
        <v>32300</v>
      </c>
      <c r="Q711" s="861">
        <v>32300</v>
      </c>
      <c r="R711" s="861">
        <v>32300</v>
      </c>
      <c r="S711" s="862">
        <v>3</v>
      </c>
      <c r="V711" s="840"/>
      <c r="W711" s="840"/>
      <c r="X711" s="840"/>
      <c r="Y711" s="840"/>
    </row>
    <row r="712" spans="1:25" s="839" customFormat="1" ht="20.25" customHeight="1">
      <c r="A712" s="232"/>
      <c r="B712" s="855"/>
      <c r="C712" s="947" t="s">
        <v>496</v>
      </c>
      <c r="D712" s="948"/>
      <c r="E712" s="949"/>
      <c r="F712" s="949"/>
      <c r="G712" s="949"/>
      <c r="H712" s="950"/>
      <c r="I712" s="947"/>
      <c r="J712" s="947"/>
      <c r="K712" s="947"/>
      <c r="L712" s="947"/>
      <c r="M712" s="951">
        <f>M645+M646+M647+M648+M649+M650+M651+M652+M655+M656+M657+M658+M673+M674+M675+M676+M677+M679+M680+M681+M682+M683+M684+M685+M686+M687+M689+M690+M691+M694+M695+M703+M704+M711</f>
        <v>75861300</v>
      </c>
      <c r="N712" s="951">
        <f>N645+N646+N647+N648+N651+N655+N656+N657+N658+N673+N677+N683+N686+N687+N689+N690+N704+N711+N703+N695+N694+N691+N685+N684+N682+N681+N680+N679+N676+N675+N674+N652+N650+N649</f>
        <v>59620436.119999997</v>
      </c>
      <c r="O712" s="951">
        <f>O645+O646+O647+O648+O651+O655+O656+O657+O658+O673+O677+O683+O686+O689+O690+O703+O704+O711+O674+O675+O676+O649+O650+O680+O682+O684+O685+O691+O694+O695+O652+O679+O681+O693+O692+O688+O678+O654+O653+O644+O643</f>
        <v>55444400</v>
      </c>
      <c r="P712" s="951">
        <f>P645+P646+P647+P648+P651+P655+P656+P657+P658+P673+P677+P683+P686+P689+P690+P703+P704+P711+P695+P693+P692+P688+P685+P684+P682+P680+P678+P676+P675+P649+P650+P644+P643+P654+P653</f>
        <v>53844600</v>
      </c>
      <c r="Q712" s="951">
        <f>Q645+Q646+Q647+Q648+Q651+Q655+Q656+Q657+Q658+Q673+Q677+Q683+Q686+Q689+Q690+Q703+Q704+Q711+Q693+Q692+Q688+Q685+Q684+Q682+Q680+Q676+Q675+Q654+Q653+Q650+Q649+Q644+Q643</f>
        <v>53844600</v>
      </c>
      <c r="R712" s="951">
        <f>R645+R646+R647+R648+R651+R655+R656+R657+R658+R673+R677+R683+R686+R689+R690+R703+R704+R711+R693+R692+R688+R685+R684+R682+R680+R676+R675+R654+R653+R650+R649+R644+R643</f>
        <v>53844600</v>
      </c>
      <c r="S712" s="952"/>
      <c r="V712" s="840"/>
      <c r="W712" s="840"/>
      <c r="X712" s="840"/>
      <c r="Y712" s="840"/>
    </row>
    <row r="713" spans="1:25" s="38" customFormat="1">
      <c r="A713" s="387"/>
      <c r="C713" s="57"/>
      <c r="M713" s="58"/>
      <c r="N713" s="58"/>
      <c r="O713" s="58"/>
      <c r="P713" s="58"/>
      <c r="Q713" s="58"/>
      <c r="R713" s="58"/>
      <c r="S713" s="92"/>
    </row>
    <row r="714" spans="1:25" s="38" customFormat="1" ht="29.25" customHeight="1">
      <c r="B714" s="388"/>
    </row>
    <row r="715" spans="1:25" s="811" customFormat="1" ht="29.25" customHeight="1">
      <c r="A715"/>
      <c r="B715"/>
      <c r="C715"/>
      <c r="D715"/>
      <c r="E715"/>
      <c r="F715"/>
      <c r="G715"/>
      <c r="H715" s="808" t="s">
        <v>926</v>
      </c>
      <c r="I715" s="809"/>
      <c r="J715" s="809"/>
      <c r="K715" s="809"/>
      <c r="L715" s="809"/>
      <c r="M715" s="810">
        <f>M346+M370+M376+M637+M712</f>
        <v>832930728</v>
      </c>
      <c r="N715" s="810">
        <f>N346+N370+N376+N637+N712</f>
        <v>802721254.86000001</v>
      </c>
      <c r="O715" s="810">
        <f>O346+O370+O376+O637+O712</f>
        <v>690021000</v>
      </c>
      <c r="P715" s="810">
        <f>P346+P370+P376+P637+P712</f>
        <v>665561500</v>
      </c>
      <c r="Q715" s="810">
        <f>Q346+Q370+Q376+Q637+Q712</f>
        <v>665927200</v>
      </c>
      <c r="R715" s="810">
        <f>R346+R370+R376+R637+R712</f>
        <v>665927200</v>
      </c>
    </row>
    <row r="716" spans="1:25" s="811" customFormat="1" ht="29.25" customHeight="1">
      <c r="A716"/>
      <c r="B716"/>
      <c r="C716"/>
      <c r="D716"/>
      <c r="E716"/>
      <c r="F716"/>
      <c r="G716"/>
      <c r="H716" s="812" t="s">
        <v>927</v>
      </c>
      <c r="I716" s="809"/>
      <c r="J716" s="809"/>
      <c r="K716" s="809"/>
      <c r="L716" s="809"/>
      <c r="M716" s="813"/>
      <c r="N716" s="813"/>
      <c r="O716" s="813"/>
      <c r="P716" s="814">
        <v>8959000</v>
      </c>
      <c r="Q716" s="814">
        <v>18271000</v>
      </c>
      <c r="R716" s="814"/>
    </row>
    <row r="717" spans="1:25" s="811" customFormat="1" ht="29.25" customHeight="1">
      <c r="A717"/>
      <c r="B717"/>
      <c r="C717"/>
      <c r="D717"/>
      <c r="E717"/>
      <c r="F717"/>
      <c r="G717"/>
      <c r="H717" s="808" t="s">
        <v>928</v>
      </c>
      <c r="I717" s="809"/>
      <c r="J717" s="809"/>
      <c r="K717" s="809"/>
      <c r="L717" s="809"/>
      <c r="M717" s="810">
        <f t="shared" ref="M717:R717" si="87">SUM(M715:M716)</f>
        <v>832930728</v>
      </c>
      <c r="N717" s="814">
        <f t="shared" si="87"/>
        <v>802721254.86000001</v>
      </c>
      <c r="O717" s="810">
        <f t="shared" si="87"/>
        <v>690021000</v>
      </c>
      <c r="P717" s="810">
        <f t="shared" si="87"/>
        <v>674520500</v>
      </c>
      <c r="Q717" s="810">
        <f t="shared" si="87"/>
        <v>684198200</v>
      </c>
      <c r="R717" s="810">
        <f t="shared" si="87"/>
        <v>665927200</v>
      </c>
    </row>
    <row r="718" spans="1:25" s="101" customFormat="1" ht="29.25" customHeight="1"/>
    <row r="719" spans="1:25" s="38" customFormat="1" ht="33" customHeight="1">
      <c r="B719" s="388"/>
    </row>
    <row r="720" spans="1:25" s="38" customFormat="1" ht="24" customHeight="1"/>
    <row r="721" spans="1:2" s="38" customFormat="1">
      <c r="A721" s="389"/>
      <c r="B721" s="389"/>
    </row>
    <row r="722" spans="1:2" s="38" customFormat="1"/>
  </sheetData>
  <mergeCells count="550">
    <mergeCell ref="B695:B702"/>
    <mergeCell ref="D695:D702"/>
    <mergeCell ref="E695:E702"/>
    <mergeCell ref="F695:F702"/>
    <mergeCell ref="G695:G702"/>
    <mergeCell ref="C696:C698"/>
    <mergeCell ref="C699:C700"/>
    <mergeCell ref="B704:B710"/>
    <mergeCell ref="C704:C710"/>
    <mergeCell ref="D704:D710"/>
    <mergeCell ref="E704:E710"/>
    <mergeCell ref="F704:F710"/>
    <mergeCell ref="G704:G710"/>
    <mergeCell ref="K639:K641"/>
    <mergeCell ref="L639:L641"/>
    <mergeCell ref="M639:R639"/>
    <mergeCell ref="S639:S641"/>
    <mergeCell ref="M640:N640"/>
    <mergeCell ref="O640:O641"/>
    <mergeCell ref="P640:P641"/>
    <mergeCell ref="Q640:Q641"/>
    <mergeCell ref="R640:R641"/>
    <mergeCell ref="A639:A641"/>
    <mergeCell ref="B639:B641"/>
    <mergeCell ref="C639:C641"/>
    <mergeCell ref="D639:D641"/>
    <mergeCell ref="E639:E641"/>
    <mergeCell ref="G639:G641"/>
    <mergeCell ref="H639:H641"/>
    <mergeCell ref="I639:I641"/>
    <mergeCell ref="J639:J641"/>
    <mergeCell ref="J436:J438"/>
    <mergeCell ref="K436:K438"/>
    <mergeCell ref="L436:L438"/>
    <mergeCell ref="M436:R436"/>
    <mergeCell ref="S436:S438"/>
    <mergeCell ref="M437:N437"/>
    <mergeCell ref="A436:A438"/>
    <mergeCell ref="B436:B438"/>
    <mergeCell ref="C436:C438"/>
    <mergeCell ref="D436:D438"/>
    <mergeCell ref="E436:E438"/>
    <mergeCell ref="F436:F438"/>
    <mergeCell ref="G436:G438"/>
    <mergeCell ref="H436:H438"/>
    <mergeCell ref="I436:I438"/>
    <mergeCell ref="F372:F374"/>
    <mergeCell ref="G372:G374"/>
    <mergeCell ref="H372:H374"/>
    <mergeCell ref="I372:I374"/>
    <mergeCell ref="J372:J374"/>
    <mergeCell ref="K372:K374"/>
    <mergeCell ref="L372:L374"/>
    <mergeCell ref="M372:R372"/>
    <mergeCell ref="S372:S374"/>
    <mergeCell ref="M373:N373"/>
    <mergeCell ref="H715:L715"/>
    <mergeCell ref="H716:L716"/>
    <mergeCell ref="H717:L717"/>
    <mergeCell ref="A4:S4"/>
    <mergeCell ref="A348:A350"/>
    <mergeCell ref="B348:B350"/>
    <mergeCell ref="C348:C350"/>
    <mergeCell ref="D348:D350"/>
    <mergeCell ref="E348:E350"/>
    <mergeCell ref="F348:F350"/>
    <mergeCell ref="G348:G350"/>
    <mergeCell ref="H348:H350"/>
    <mergeCell ref="I348:I350"/>
    <mergeCell ref="J348:J350"/>
    <mergeCell ref="K348:K350"/>
    <mergeCell ref="L348:L350"/>
    <mergeCell ref="M348:R348"/>
    <mergeCell ref="S348:S350"/>
    <mergeCell ref="M349:N349"/>
    <mergeCell ref="A372:A374"/>
    <mergeCell ref="B372:B374"/>
    <mergeCell ref="C372:C374"/>
    <mergeCell ref="D372:D374"/>
    <mergeCell ref="E372:E374"/>
    <mergeCell ref="A360:A361"/>
    <mergeCell ref="D360:D361"/>
    <mergeCell ref="A366:A367"/>
    <mergeCell ref="B366:B367"/>
    <mergeCell ref="D366:D367"/>
    <mergeCell ref="A368:A369"/>
    <mergeCell ref="D368:D369"/>
    <mergeCell ref="A370:C370"/>
    <mergeCell ref="D21:D30"/>
    <mergeCell ref="A342:A345"/>
    <mergeCell ref="B342:B345"/>
    <mergeCell ref="C342:C345"/>
    <mergeCell ref="D343:D345"/>
    <mergeCell ref="A346:C346"/>
    <mergeCell ref="A347:S347"/>
    <mergeCell ref="C356:C357"/>
    <mergeCell ref="H356:H357"/>
    <mergeCell ref="I356:I357"/>
    <mergeCell ref="J356:J357"/>
    <mergeCell ref="K356:K357"/>
    <mergeCell ref="L356:L357"/>
    <mergeCell ref="M356:M357"/>
    <mergeCell ref="N356:N357"/>
    <mergeCell ref="O356:O357"/>
    <mergeCell ref="P356:P357"/>
    <mergeCell ref="Q356:Q357"/>
    <mergeCell ref="R356:R357"/>
    <mergeCell ref="S356:S357"/>
    <mergeCell ref="F343:F345"/>
    <mergeCell ref="G343:G345"/>
    <mergeCell ref="E344:E345"/>
    <mergeCell ref="G319:G320"/>
    <mergeCell ref="A327:A331"/>
    <mergeCell ref="B327:B331"/>
    <mergeCell ref="D332:D335"/>
    <mergeCell ref="E332:E335"/>
    <mergeCell ref="A340:A341"/>
    <mergeCell ref="A307:A308"/>
    <mergeCell ref="B307:B308"/>
    <mergeCell ref="E307:E308"/>
    <mergeCell ref="F307:F308"/>
    <mergeCell ref="A309:A310"/>
    <mergeCell ref="B309:B310"/>
    <mergeCell ref="E309:E310"/>
    <mergeCell ref="F309:F310"/>
    <mergeCell ref="A318:A319"/>
    <mergeCell ref="B318:B319"/>
    <mergeCell ref="C318:C319"/>
    <mergeCell ref="D319:D320"/>
    <mergeCell ref="E319:E320"/>
    <mergeCell ref="F319:F320"/>
    <mergeCell ref="D293:D295"/>
    <mergeCell ref="E293:E295"/>
    <mergeCell ref="F293:F295"/>
    <mergeCell ref="G293:G295"/>
    <mergeCell ref="A294:A295"/>
    <mergeCell ref="B294:B295"/>
    <mergeCell ref="B303:B304"/>
    <mergeCell ref="E305:E306"/>
    <mergeCell ref="F305:F306"/>
    <mergeCell ref="O282:O284"/>
    <mergeCell ref="P282:P284"/>
    <mergeCell ref="Q282:Q284"/>
    <mergeCell ref="R282:R284"/>
    <mergeCell ref="S282:S284"/>
    <mergeCell ref="A287:A292"/>
    <mergeCell ref="C287:C288"/>
    <mergeCell ref="H287:H288"/>
    <mergeCell ref="I287:I288"/>
    <mergeCell ref="J287:J288"/>
    <mergeCell ref="K287:K288"/>
    <mergeCell ref="L287:L288"/>
    <mergeCell ref="M287:M288"/>
    <mergeCell ref="N287:N288"/>
    <mergeCell ref="O287:O288"/>
    <mergeCell ref="P287:P288"/>
    <mergeCell ref="Q287:Q288"/>
    <mergeCell ref="R287:R288"/>
    <mergeCell ref="S287:S288"/>
    <mergeCell ref="A282:A284"/>
    <mergeCell ref="C282:C284"/>
    <mergeCell ref="H282:H284"/>
    <mergeCell ref="I282:I284"/>
    <mergeCell ref="J282:J284"/>
    <mergeCell ref="K282:K284"/>
    <mergeCell ref="L282:L284"/>
    <mergeCell ref="M282:M284"/>
    <mergeCell ref="N282:N284"/>
    <mergeCell ref="A265:A268"/>
    <mergeCell ref="B265:B268"/>
    <mergeCell ref="E267:E268"/>
    <mergeCell ref="F267:F268"/>
    <mergeCell ref="G267:G268"/>
    <mergeCell ref="A269:A270"/>
    <mergeCell ref="B269:B270"/>
    <mergeCell ref="A271:A273"/>
    <mergeCell ref="B271:B273"/>
    <mergeCell ref="Q237:Q238"/>
    <mergeCell ref="R237:R238"/>
    <mergeCell ref="S237:S238"/>
    <mergeCell ref="A240:A242"/>
    <mergeCell ref="B240:B242"/>
    <mergeCell ref="E246:E247"/>
    <mergeCell ref="F246:F247"/>
    <mergeCell ref="E248:E250"/>
    <mergeCell ref="F248:F250"/>
    <mergeCell ref="H237:H238"/>
    <mergeCell ref="I237:I238"/>
    <mergeCell ref="J237:J238"/>
    <mergeCell ref="K237:K238"/>
    <mergeCell ref="L237:L238"/>
    <mergeCell ref="M237:M238"/>
    <mergeCell ref="N237:N238"/>
    <mergeCell ref="O237:O238"/>
    <mergeCell ref="P237:P238"/>
    <mergeCell ref="A224:A226"/>
    <mergeCell ref="B224:B226"/>
    <mergeCell ref="C224:C225"/>
    <mergeCell ref="E225:E226"/>
    <mergeCell ref="F225:F226"/>
    <mergeCell ref="G225:G226"/>
    <mergeCell ref="A230:A233"/>
    <mergeCell ref="B230:B233"/>
    <mergeCell ref="A237:A239"/>
    <mergeCell ref="B237:B239"/>
    <mergeCell ref="L213:L214"/>
    <mergeCell ref="M213:M214"/>
    <mergeCell ref="N213:N214"/>
    <mergeCell ref="O213:O214"/>
    <mergeCell ref="P213:P214"/>
    <mergeCell ref="Q213:Q214"/>
    <mergeCell ref="R213:R214"/>
    <mergeCell ref="S213:S214"/>
    <mergeCell ref="C221:C222"/>
    <mergeCell ref="H221:H222"/>
    <mergeCell ref="I221:I222"/>
    <mergeCell ref="J221:J222"/>
    <mergeCell ref="K221:K222"/>
    <mergeCell ref="L221:L222"/>
    <mergeCell ref="M221:M222"/>
    <mergeCell ref="N221:N222"/>
    <mergeCell ref="O221:O222"/>
    <mergeCell ref="P221:P222"/>
    <mergeCell ref="Q221:Q222"/>
    <mergeCell ref="R221:R222"/>
    <mergeCell ref="S221:S222"/>
    <mergeCell ref="A213:A217"/>
    <mergeCell ref="C213:C214"/>
    <mergeCell ref="E213:E214"/>
    <mergeCell ref="F213:F214"/>
    <mergeCell ref="G213:G214"/>
    <mergeCell ref="H213:H214"/>
    <mergeCell ref="I213:I214"/>
    <mergeCell ref="J213:J214"/>
    <mergeCell ref="K213:K214"/>
    <mergeCell ref="H208:H209"/>
    <mergeCell ref="I208:I209"/>
    <mergeCell ref="J208:J209"/>
    <mergeCell ref="K208:K209"/>
    <mergeCell ref="L208:L209"/>
    <mergeCell ref="O208:O209"/>
    <mergeCell ref="P208:P209"/>
    <mergeCell ref="Q208:Q209"/>
    <mergeCell ref="S208:S209"/>
    <mergeCell ref="B180:B181"/>
    <mergeCell ref="A188:A199"/>
    <mergeCell ref="B188:B199"/>
    <mergeCell ref="D188:D199"/>
    <mergeCell ref="E188:E199"/>
    <mergeCell ref="F188:F199"/>
    <mergeCell ref="G188:G199"/>
    <mergeCell ref="C208:C209"/>
    <mergeCell ref="E208:E209"/>
    <mergeCell ref="F208:F209"/>
    <mergeCell ref="G208:G209"/>
    <mergeCell ref="I152:I156"/>
    <mergeCell ref="J152:J156"/>
    <mergeCell ref="K152:K156"/>
    <mergeCell ref="L152:L156"/>
    <mergeCell ref="D156:D157"/>
    <mergeCell ref="A165:A179"/>
    <mergeCell ref="D165:D179"/>
    <mergeCell ref="E165:E179"/>
    <mergeCell ref="F165:F179"/>
    <mergeCell ref="G165:G179"/>
    <mergeCell ref="A134:A146"/>
    <mergeCell ref="B134:B146"/>
    <mergeCell ref="D139:D146"/>
    <mergeCell ref="E145:E146"/>
    <mergeCell ref="F145:F146"/>
    <mergeCell ref="G145:G146"/>
    <mergeCell ref="A152:A157"/>
    <mergeCell ref="C152:C156"/>
    <mergeCell ref="H152:H156"/>
    <mergeCell ref="A125:A131"/>
    <mergeCell ref="B125:B131"/>
    <mergeCell ref="C125:C126"/>
    <mergeCell ref="D125:D126"/>
    <mergeCell ref="E125:E126"/>
    <mergeCell ref="F125:F126"/>
    <mergeCell ref="G125:G126"/>
    <mergeCell ref="D127:D128"/>
    <mergeCell ref="E127:E128"/>
    <mergeCell ref="F127:F128"/>
    <mergeCell ref="G127:G128"/>
    <mergeCell ref="A103:A104"/>
    <mergeCell ref="B103:B104"/>
    <mergeCell ref="D103:D104"/>
    <mergeCell ref="E103:E104"/>
    <mergeCell ref="F103:F104"/>
    <mergeCell ref="G103:G104"/>
    <mergeCell ref="A110:A124"/>
    <mergeCell ref="D110:D124"/>
    <mergeCell ref="E110:E124"/>
    <mergeCell ref="F110:F124"/>
    <mergeCell ref="G110:G124"/>
    <mergeCell ref="B123:B124"/>
    <mergeCell ref="A92:A94"/>
    <mergeCell ref="B92:B94"/>
    <mergeCell ref="N95:N96"/>
    <mergeCell ref="O95:O96"/>
    <mergeCell ref="P95:P96"/>
    <mergeCell ref="Q95:Q96"/>
    <mergeCell ref="A98:A102"/>
    <mergeCell ref="B98:B102"/>
    <mergeCell ref="C98:C100"/>
    <mergeCell ref="D98:D102"/>
    <mergeCell ref="E98:E102"/>
    <mergeCell ref="F98:F102"/>
    <mergeCell ref="G98:G102"/>
    <mergeCell ref="Q70:Q72"/>
    <mergeCell ref="R70:R72"/>
    <mergeCell ref="S70:S72"/>
    <mergeCell ref="A79:A91"/>
    <mergeCell ref="B79:B91"/>
    <mergeCell ref="D80:D91"/>
    <mergeCell ref="E80:E91"/>
    <mergeCell ref="F80:F91"/>
    <mergeCell ref="G80:G91"/>
    <mergeCell ref="H70:H72"/>
    <mergeCell ref="I70:I72"/>
    <mergeCell ref="J70:J72"/>
    <mergeCell ref="K70:K72"/>
    <mergeCell ref="L70:L72"/>
    <mergeCell ref="M70:M72"/>
    <mergeCell ref="N70:N72"/>
    <mergeCell ref="O70:O72"/>
    <mergeCell ref="P70:P72"/>
    <mergeCell ref="C53:C54"/>
    <mergeCell ref="A57:A60"/>
    <mergeCell ref="B57:B60"/>
    <mergeCell ref="A61:A64"/>
    <mergeCell ref="B61:B64"/>
    <mergeCell ref="E61:E64"/>
    <mergeCell ref="F61:F64"/>
    <mergeCell ref="G61:G64"/>
    <mergeCell ref="A70:A74"/>
    <mergeCell ref="B70:B74"/>
    <mergeCell ref="C70:C72"/>
    <mergeCell ref="A34:A41"/>
    <mergeCell ref="B34:B41"/>
    <mergeCell ref="E34:E41"/>
    <mergeCell ref="F34:F41"/>
    <mergeCell ref="G34:G41"/>
    <mergeCell ref="A46:A52"/>
    <mergeCell ref="D46:D52"/>
    <mergeCell ref="F46:F52"/>
    <mergeCell ref="G46:G52"/>
    <mergeCell ref="E47:E52"/>
    <mergeCell ref="B21:B30"/>
    <mergeCell ref="E21:E30"/>
    <mergeCell ref="F21:F30"/>
    <mergeCell ref="G21:G30"/>
    <mergeCell ref="B658:B669"/>
    <mergeCell ref="D658:D669"/>
    <mergeCell ref="E658:E669"/>
    <mergeCell ref="F658:F669"/>
    <mergeCell ref="G658:G669"/>
    <mergeCell ref="B677:B678"/>
    <mergeCell ref="C677:C678"/>
    <mergeCell ref="D677:D678"/>
    <mergeCell ref="E677:E678"/>
    <mergeCell ref="F677:F678"/>
    <mergeCell ref="G677:G678"/>
    <mergeCell ref="A638:P638"/>
    <mergeCell ref="A435:S435"/>
    <mergeCell ref="K420:K421"/>
    <mergeCell ref="J420:J421"/>
    <mergeCell ref="H420:I421"/>
    <mergeCell ref="F420:F421"/>
    <mergeCell ref="G632:G633"/>
    <mergeCell ref="C634:C635"/>
    <mergeCell ref="D634:D635"/>
    <mergeCell ref="E634:E635"/>
    <mergeCell ref="F634:F635"/>
    <mergeCell ref="G634:G635"/>
    <mergeCell ref="B631:B635"/>
    <mergeCell ref="C632:C633"/>
    <mergeCell ref="D632:D633"/>
    <mergeCell ref="E632:E633"/>
    <mergeCell ref="F632:F633"/>
    <mergeCell ref="B620:B624"/>
    <mergeCell ref="B625:B626"/>
    <mergeCell ref="D625:D630"/>
    <mergeCell ref="B627:B628"/>
    <mergeCell ref="B629:B630"/>
    <mergeCell ref="G607:G608"/>
    <mergeCell ref="B609:B611"/>
    <mergeCell ref="B612:B613"/>
    <mergeCell ref="B614:B616"/>
    <mergeCell ref="B617:B619"/>
    <mergeCell ref="B606:B608"/>
    <mergeCell ref="C607:C608"/>
    <mergeCell ref="D607:D608"/>
    <mergeCell ref="E607:E608"/>
    <mergeCell ref="F607:F608"/>
    <mergeCell ref="B583:B587"/>
    <mergeCell ref="B588:B594"/>
    <mergeCell ref="B595:B600"/>
    <mergeCell ref="B602:B605"/>
    <mergeCell ref="D603:D605"/>
    <mergeCell ref="F558:F559"/>
    <mergeCell ref="G558:G559"/>
    <mergeCell ref="B563:B570"/>
    <mergeCell ref="B571:B572"/>
    <mergeCell ref="B573:B574"/>
    <mergeCell ref="D573:D582"/>
    <mergeCell ref="B575:B576"/>
    <mergeCell ref="B577:B578"/>
    <mergeCell ref="B579:B580"/>
    <mergeCell ref="B581:B582"/>
    <mergeCell ref="B545:B546"/>
    <mergeCell ref="B547:B552"/>
    <mergeCell ref="B553:B562"/>
    <mergeCell ref="D558:D559"/>
    <mergeCell ref="E558:E559"/>
    <mergeCell ref="B533:B534"/>
    <mergeCell ref="B535:B537"/>
    <mergeCell ref="B538:B540"/>
    <mergeCell ref="B541:B542"/>
    <mergeCell ref="B543:B544"/>
    <mergeCell ref="B519:B520"/>
    <mergeCell ref="B521:B522"/>
    <mergeCell ref="B523:B524"/>
    <mergeCell ref="B527:B530"/>
    <mergeCell ref="B531:B532"/>
    <mergeCell ref="B505:B507"/>
    <mergeCell ref="B508:B512"/>
    <mergeCell ref="B513:B514"/>
    <mergeCell ref="B515:B516"/>
    <mergeCell ref="B517:B518"/>
    <mergeCell ref="F433:F434"/>
    <mergeCell ref="E491:E492"/>
    <mergeCell ref="F491:F492"/>
    <mergeCell ref="G491:G492"/>
    <mergeCell ref="B494:B497"/>
    <mergeCell ref="B498:B504"/>
    <mergeCell ref="D499:D501"/>
    <mergeCell ref="B477:B480"/>
    <mergeCell ref="B481:B487"/>
    <mergeCell ref="B488:B493"/>
    <mergeCell ref="C491:C492"/>
    <mergeCell ref="D491:D492"/>
    <mergeCell ref="A721:B721"/>
    <mergeCell ref="J431:J432"/>
    <mergeCell ref="C422:C424"/>
    <mergeCell ref="A440:A637"/>
    <mergeCell ref="B441:B442"/>
    <mergeCell ref="B443:B450"/>
    <mergeCell ref="B454:B457"/>
    <mergeCell ref="B458:B459"/>
    <mergeCell ref="B460:B464"/>
    <mergeCell ref="B465:B466"/>
    <mergeCell ref="D465:D476"/>
    <mergeCell ref="I431:I432"/>
    <mergeCell ref="G431:G432"/>
    <mergeCell ref="H431:H432"/>
    <mergeCell ref="D431:D432"/>
    <mergeCell ref="E431:E432"/>
    <mergeCell ref="F431:F432"/>
    <mergeCell ref="B467:B468"/>
    <mergeCell ref="B469:B470"/>
    <mergeCell ref="B471:B472"/>
    <mergeCell ref="B473:B474"/>
    <mergeCell ref="B475:B476"/>
    <mergeCell ref="D433:D434"/>
    <mergeCell ref="E433:E434"/>
    <mergeCell ref="A1:S1"/>
    <mergeCell ref="A3:S3"/>
    <mergeCell ref="A6:A8"/>
    <mergeCell ref="B6:B8"/>
    <mergeCell ref="C6:C8"/>
    <mergeCell ref="E5:I5"/>
    <mergeCell ref="G420:G421"/>
    <mergeCell ref="C396:C413"/>
    <mergeCell ref="G415:G418"/>
    <mergeCell ref="F415:F418"/>
    <mergeCell ref="L420:L421"/>
    <mergeCell ref="M420:M421"/>
    <mergeCell ref="C415:C418"/>
    <mergeCell ref="F6:F8"/>
    <mergeCell ref="H6:H8"/>
    <mergeCell ref="I6:I8"/>
    <mergeCell ref="J6:J8"/>
    <mergeCell ref="S6:S8"/>
    <mergeCell ref="J399:J413"/>
    <mergeCell ref="K6:K8"/>
    <mergeCell ref="M6:R6"/>
    <mergeCell ref="K399:K413"/>
    <mergeCell ref="Q5:R5"/>
    <mergeCell ref="O420:O421"/>
    <mergeCell ref="O399:O413"/>
    <mergeCell ref="M423:M424"/>
    <mergeCell ref="N423:N424"/>
    <mergeCell ref="N399:N413"/>
    <mergeCell ref="P420:P421"/>
    <mergeCell ref="A371:S371"/>
    <mergeCell ref="G6:G8"/>
    <mergeCell ref="D6:D8"/>
    <mergeCell ref="H399:H413"/>
    <mergeCell ref="Q399:Q413"/>
    <mergeCell ref="R399:R413"/>
    <mergeCell ref="L6:L8"/>
    <mergeCell ref="M7:N7"/>
    <mergeCell ref="E6:E8"/>
    <mergeCell ref="R420:R421"/>
    <mergeCell ref="S420:S421"/>
    <mergeCell ref="G422:G424"/>
    <mergeCell ref="H423:H424"/>
    <mergeCell ref="I423:I424"/>
    <mergeCell ref="K423:K424"/>
    <mergeCell ref="F422:F424"/>
    <mergeCell ref="D422:D424"/>
    <mergeCell ref="B415:B418"/>
    <mergeCell ref="D415:D418"/>
    <mergeCell ref="D396:D413"/>
    <mergeCell ref="L431:L432"/>
    <mergeCell ref="R431:R432"/>
    <mergeCell ref="S431:S432"/>
    <mergeCell ref="M431:M432"/>
    <mergeCell ref="N431:N432"/>
    <mergeCell ref="O431:O432"/>
    <mergeCell ref="P431:P432"/>
    <mergeCell ref="Q431:Q432"/>
    <mergeCell ref="E422:E424"/>
    <mergeCell ref="K431:K432"/>
    <mergeCell ref="D420:D421"/>
    <mergeCell ref="E420:E421"/>
    <mergeCell ref="E415:E418"/>
    <mergeCell ref="A376:A434"/>
    <mergeCell ref="S399:S413"/>
    <mergeCell ref="L423:L424"/>
    <mergeCell ref="B422:B424"/>
    <mergeCell ref="C433:C434"/>
    <mergeCell ref="P399:P413"/>
    <mergeCell ref="G433:G434"/>
    <mergeCell ref="B433:B434"/>
    <mergeCell ref="S423:S424"/>
    <mergeCell ref="O423:O424"/>
    <mergeCell ref="P423:P424"/>
    <mergeCell ref="Q423:Q424"/>
    <mergeCell ref="R423:R424"/>
    <mergeCell ref="L399:L413"/>
    <mergeCell ref="Q420:Q421"/>
    <mergeCell ref="B396:B413"/>
    <mergeCell ref="N420:N421"/>
    <mergeCell ref="M399:M413"/>
    <mergeCell ref="B420:B421"/>
    <mergeCell ref="C420:C421"/>
    <mergeCell ref="I399:I413"/>
  </mergeCells>
  <phoneticPr fontId="1" type="noConversion"/>
  <pageMargins left="0.35433070866141736" right="0.35433070866141736" top="0.39370078740157483" bottom="0.19685039370078741" header="0.51181102362204722" footer="0.51181102362204722"/>
  <pageSetup paperSize="9" scale="48" fitToHeight="85" orientation="landscape"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 (1)</vt:lpstr>
      <vt:lpstr>'Документ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PRO</cp:lastModifiedBy>
  <cp:lastPrinted>2018-03-23T10:08:49Z</cp:lastPrinted>
  <dcterms:created xsi:type="dcterms:W3CDTF">2011-05-03T05:53:33Z</dcterms:created>
  <dcterms:modified xsi:type="dcterms:W3CDTF">2018-03-23T10:59:47Z</dcterms:modified>
</cp:coreProperties>
</file>