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вартал " sheetId="16" r:id="rId1"/>
    <sheet name="Лист3" sheetId="19" r:id="rId2"/>
  </sheets>
  <calcPr calcId="124519"/>
</workbook>
</file>

<file path=xl/calcChain.xml><?xml version="1.0" encoding="utf-8"?>
<calcChain xmlns="http://schemas.openxmlformats.org/spreadsheetml/2006/main">
  <c r="E19" i="16"/>
  <c r="F19"/>
  <c r="G19"/>
  <c r="D131"/>
  <c r="H122"/>
  <c r="G122"/>
  <c r="F122"/>
  <c r="E122"/>
  <c r="D122"/>
  <c r="J127"/>
  <c r="I127"/>
  <c r="J126"/>
  <c r="I126"/>
  <c r="J125"/>
  <c r="I125"/>
  <c r="J124"/>
  <c r="I124"/>
  <c r="J123"/>
  <c r="I123"/>
  <c r="D129"/>
  <c r="E129"/>
  <c r="F129"/>
  <c r="G129"/>
  <c r="D130"/>
  <c r="E130"/>
  <c r="F130"/>
  <c r="G130"/>
  <c r="E131"/>
  <c r="F131"/>
  <c r="G131"/>
  <c r="D132"/>
  <c r="E132"/>
  <c r="F132"/>
  <c r="G132"/>
  <c r="J132"/>
  <c r="I133"/>
  <c r="J133"/>
  <c r="I66"/>
  <c r="J66"/>
  <c r="D61"/>
  <c r="J30"/>
  <c r="J29"/>
  <c r="I29"/>
  <c r="J28"/>
  <c r="I28"/>
  <c r="J27"/>
  <c r="J26"/>
  <c r="J18"/>
  <c r="I18"/>
  <c r="J17"/>
  <c r="I17"/>
  <c r="J16"/>
  <c r="I16"/>
  <c r="J15"/>
  <c r="I15"/>
  <c r="J14"/>
  <c r="I14"/>
  <c r="J12"/>
  <c r="I12"/>
  <c r="J10"/>
  <c r="I10"/>
  <c r="J9"/>
  <c r="I9"/>
  <c r="J8"/>
  <c r="I8"/>
  <c r="H116"/>
  <c r="G116"/>
  <c r="G92"/>
  <c r="G86"/>
  <c r="G61"/>
  <c r="G25"/>
  <c r="J25" s="1"/>
  <c r="G134"/>
  <c r="F134"/>
  <c r="E134"/>
  <c r="D134"/>
  <c r="J130" l="1"/>
  <c r="J129"/>
  <c r="J131"/>
  <c r="I122"/>
  <c r="J122"/>
  <c r="F128"/>
  <c r="D128"/>
  <c r="G128"/>
  <c r="E128"/>
  <c r="J121"/>
  <c r="J120"/>
  <c r="J119"/>
  <c r="J118"/>
  <c r="I121"/>
  <c r="I120"/>
  <c r="I119"/>
  <c r="I118"/>
  <c r="I117"/>
  <c r="E116"/>
  <c r="D116"/>
  <c r="G104"/>
  <c r="F104"/>
  <c r="E104"/>
  <c r="G98"/>
  <c r="F98"/>
  <c r="E98"/>
  <c r="F92"/>
  <c r="E92"/>
  <c r="D92"/>
  <c r="F86"/>
  <c r="E86"/>
  <c r="D86"/>
  <c r="H80"/>
  <c r="G80"/>
  <c r="F80"/>
  <c r="E80"/>
  <c r="F74"/>
  <c r="E74"/>
  <c r="D74"/>
  <c r="E68"/>
  <c r="D68"/>
  <c r="G68"/>
  <c r="F68"/>
  <c r="E61"/>
  <c r="G55"/>
  <c r="F55"/>
  <c r="E55"/>
  <c r="G49"/>
  <c r="F49"/>
  <c r="E49"/>
  <c r="D49"/>
  <c r="G43"/>
  <c r="F43"/>
  <c r="E43"/>
  <c r="D43"/>
  <c r="I41"/>
  <c r="H13"/>
  <c r="G13"/>
  <c r="F13"/>
  <c r="E13"/>
  <c r="H7"/>
  <c r="G7"/>
  <c r="F7"/>
  <c r="E7"/>
  <c r="J117"/>
  <c r="J116"/>
  <c r="J61"/>
  <c r="I46"/>
  <c r="I11"/>
  <c r="I35"/>
  <c r="I47"/>
  <c r="I50"/>
  <c r="I51"/>
  <c r="I52"/>
  <c r="I53"/>
  <c r="I59"/>
  <c r="I60"/>
  <c r="I65"/>
  <c r="I72"/>
  <c r="I78"/>
  <c r="I81"/>
  <c r="I82"/>
  <c r="I83"/>
  <c r="I84"/>
  <c r="I85"/>
  <c r="I90"/>
  <c r="I95"/>
  <c r="I96"/>
  <c r="I102"/>
  <c r="I108"/>
  <c r="I114"/>
  <c r="J11"/>
  <c r="J20"/>
  <c r="J23"/>
  <c r="J32"/>
  <c r="J33"/>
  <c r="J34"/>
  <c r="J35"/>
  <c r="J36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2"/>
  <c r="J63"/>
  <c r="J64"/>
  <c r="J65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1"/>
  <c r="J112"/>
  <c r="J113"/>
  <c r="J114"/>
  <c r="J115"/>
  <c r="G31"/>
  <c r="E31"/>
  <c r="D98"/>
  <c r="D7"/>
  <c r="H115"/>
  <c r="I115" s="1"/>
  <c r="H113"/>
  <c r="I113" s="1"/>
  <c r="H112"/>
  <c r="I112" s="1"/>
  <c r="H111"/>
  <c r="I111" s="1"/>
  <c r="G110"/>
  <c r="F110"/>
  <c r="E110"/>
  <c r="D110"/>
  <c r="H109"/>
  <c r="I109" s="1"/>
  <c r="I107"/>
  <c r="H106"/>
  <c r="I106" s="1"/>
  <c r="H105"/>
  <c r="I105" s="1"/>
  <c r="D104"/>
  <c r="H103"/>
  <c r="I103" s="1"/>
  <c r="I101"/>
  <c r="H100"/>
  <c r="I100" s="1"/>
  <c r="H99"/>
  <c r="I99" s="1"/>
  <c r="H97"/>
  <c r="I97" s="1"/>
  <c r="H94"/>
  <c r="I94" s="1"/>
  <c r="H93"/>
  <c r="I93" s="1"/>
  <c r="H91"/>
  <c r="I91" s="1"/>
  <c r="H89"/>
  <c r="H131" s="1"/>
  <c r="I131" s="1"/>
  <c r="H88"/>
  <c r="I88" s="1"/>
  <c r="H87"/>
  <c r="I87" s="1"/>
  <c r="D80"/>
  <c r="I80" s="1"/>
  <c r="H79"/>
  <c r="I79" s="1"/>
  <c r="I77"/>
  <c r="H76"/>
  <c r="H75"/>
  <c r="H73"/>
  <c r="I71"/>
  <c r="I70"/>
  <c r="I69"/>
  <c r="H67"/>
  <c r="I67" s="1"/>
  <c r="I64"/>
  <c r="H63"/>
  <c r="I63" s="1"/>
  <c r="H62"/>
  <c r="I58"/>
  <c r="I57"/>
  <c r="H56"/>
  <c r="D55"/>
  <c r="H54"/>
  <c r="I54" s="1"/>
  <c r="H48"/>
  <c r="I48" s="1"/>
  <c r="H45"/>
  <c r="I45" s="1"/>
  <c r="H44"/>
  <c r="I44" s="1"/>
  <c r="H42"/>
  <c r="I42" s="1"/>
  <c r="I40"/>
  <c r="H39"/>
  <c r="I39" s="1"/>
  <c r="H38"/>
  <c r="I38" s="1"/>
  <c r="G37"/>
  <c r="F37"/>
  <c r="E37"/>
  <c r="D37"/>
  <c r="H33"/>
  <c r="I33" s="1"/>
  <c r="H32"/>
  <c r="D31"/>
  <c r="H30"/>
  <c r="I30" s="1"/>
  <c r="H27"/>
  <c r="H26"/>
  <c r="H23"/>
  <c r="H132" s="1"/>
  <c r="I132" s="1"/>
  <c r="I22"/>
  <c r="I21"/>
  <c r="H20"/>
  <c r="D19"/>
  <c r="I19" s="1"/>
  <c r="D13"/>
  <c r="J128" l="1"/>
  <c r="I20"/>
  <c r="H129"/>
  <c r="I27"/>
  <c r="H130"/>
  <c r="I130" s="1"/>
  <c r="I26"/>
  <c r="H25"/>
  <c r="I25" s="1"/>
  <c r="I32"/>
  <c r="H31"/>
  <c r="I62"/>
  <c r="H61"/>
  <c r="I61" s="1"/>
  <c r="I75"/>
  <c r="H74"/>
  <c r="I74" s="1"/>
  <c r="J110"/>
  <c r="J31"/>
  <c r="I7"/>
  <c r="I13"/>
  <c r="H43"/>
  <c r="H98"/>
  <c r="I98" s="1"/>
  <c r="H104"/>
  <c r="I23"/>
  <c r="J7"/>
  <c r="J13"/>
  <c r="H49"/>
  <c r="I49" s="1"/>
  <c r="I89"/>
  <c r="H86"/>
  <c r="I86" s="1"/>
  <c r="I76"/>
  <c r="I73"/>
  <c r="H134"/>
  <c r="I56"/>
  <c r="H68"/>
  <c r="I68" s="1"/>
  <c r="J37"/>
  <c r="I134"/>
  <c r="J134"/>
  <c r="H37"/>
  <c r="I37" s="1"/>
  <c r="H110"/>
  <c r="I110" s="1"/>
  <c r="I104"/>
  <c r="H92"/>
  <c r="I92" s="1"/>
  <c r="H55"/>
  <c r="I55" s="1"/>
  <c r="I43"/>
  <c r="H128" l="1"/>
  <c r="I128" s="1"/>
  <c r="I129"/>
  <c r="I116"/>
</calcChain>
</file>

<file path=xl/sharedStrings.xml><?xml version="1.0" encoding="utf-8"?>
<sst xmlns="http://schemas.openxmlformats.org/spreadsheetml/2006/main" count="152" uniqueCount="48">
  <si>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</si>
  <si>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</si>
  <si>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</si>
  <si>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</si>
  <si>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</si>
  <si>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</si>
  <si>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Фактически  профинансировано</t>
  </si>
  <si>
    <t>Выполнение программы за весь период в %% (гр. 8 --гр. 4)</t>
  </si>
  <si>
    <t>Краткий перечень  выполненных работ и мероприятий (за отчетный период текущего года)</t>
  </si>
  <si>
    <t xml:space="preserve">на начало текущего года  </t>
  </si>
  <si>
    <t xml:space="preserve">за весь период реализации программы (гр. 6 + гр. 7)   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</si>
  <si>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</si>
  <si>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</si>
  <si>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</si>
  <si>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</si>
  <si>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</si>
  <si>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</si>
  <si>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</si>
  <si>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</si>
  <si>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за отчетный период текущего года (с нарастающим итогом)   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</si>
  <si>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</si>
  <si>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 xml:space="preserve">Муниципальная программа муниципального образования Киржачский район «Развитие культуры и туризма на 2014-2020 годы»
</t>
  </si>
  <si>
    <t>средства сельских поселений</t>
  </si>
  <si>
    <t>Выполнение программы за текущий период (гр. 7/5)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</si>
  <si>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</si>
  <si>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  развития агропромышленного комплекса Киржачского района на 2013-2020 годы.
                                                 </t>
  </si>
  <si>
    <t xml:space="preserve">Муниципальная программа  «Обеспечение безопасности населения и территорий Киржачского района на 2016-2018 годы»
</t>
  </si>
  <si>
    <t xml:space="preserve">Муниципальная программа  «Развитие образования» на 2014-2020 годы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</si>
  <si>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</si>
  <si>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</si>
  <si>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"Противодействие злоупотреблению наркотиками и их незаконному обороту на 2015-2017 годы""</t>
  </si>
  <si>
    <t>Муниципальная программа "Формирование доступной среды жизнедеятельности для инвалидов муниципального образования Киржачский район на 2016-2018 годы"</t>
  </si>
  <si>
    <t>Муниципальная программа "Информатизация Киржачского района на 2016-2018 годы"</t>
  </si>
  <si>
    <t>Муниципальная программа "Развитие физической культуры и спорта на территории Киржачского района на 2016-2019 годы"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</si>
  <si>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</si>
  <si>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</si>
  <si>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 xml:space="preserve">Муниципальная программа  «Повышение безопасности дорожного движения в 2017-2020 годах»                                                                 </t>
  </si>
  <si>
    <t xml:space="preserve">Муниципальная программа  «Социальное и демографическое развитие Киржачского района на 2017-2019 годы»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</si>
  <si>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 на 2017-2019 годы»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</si>
  <si>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муниципальных услуг в Киржачском районе на 2017 – 2019 годы» </t>
  </si>
  <si>
    <t>Муниципальная программа "Комплексное развитие социальной инфраструктуры в Киржачском районе Владимирской области на 2017-2020 годы"</t>
  </si>
  <si>
    <t>Муниципальная программа "Развитие малого и среднего предпринимательства на 2014-2020 годы"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</si>
  <si>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3 квартал  2017 года  
</t>
  </si>
  <si>
    <t>Средства поселений, переданные МО Киржачский район</t>
  </si>
  <si>
    <t>Средства поселений                    г.Киржач           Горкинское       Кипревское       Першинское     Филипповское</t>
  </si>
  <si>
    <t>Бюджет  поселений (переданные полномочия)</t>
  </si>
  <si>
    <t>Бюджет поселений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</si>
  <si>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 на 2017-2020 годы"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</si>
</sst>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/>
    <xf numFmtId="0" fontId="3" fillId="0" borderId="2" xfId="0" applyFont="1" applyBorder="1"/>
    <xf numFmtId="0" fontId="0" fillId="0" borderId="0" xfId="0"/>
    <xf numFmtId="0" fontId="0" fillId="0" borderId="0" xfId="0"/>
    <xf numFmtId="0" fontId="3" fillId="0" borderId="4" xfId="0" applyFont="1" applyBorder="1"/>
    <xf numFmtId="0" fontId="3" fillId="0" borderId="3" xfId="0" applyFont="1" applyBorder="1"/>
    <xf numFmtId="2" fontId="1" fillId="0" borderId="1" xfId="0" applyNumberFormat="1" applyFont="1" applyBorder="1" applyAlignment="1"/>
    <xf numFmtId="2" fontId="1" fillId="2" borderId="1" xfId="0" applyNumberFormat="1" applyFont="1" applyFill="1" applyBorder="1" applyAlignment="1"/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2" fontId="6" fillId="3" borderId="1" xfId="1" applyNumberFormat="1" applyFont="1" applyFill="1" applyBorder="1" applyAlignment="1"/>
    <xf numFmtId="2" fontId="0" fillId="0" borderId="0" xfId="0" applyNumberFormat="1"/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/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3" fillId="0" borderId="8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/>
    <xf numFmtId="2" fontId="1" fillId="0" borderId="1" xfId="2" applyNumberFormat="1" applyFont="1" applyBorder="1" applyAlignment="1"/>
    <xf numFmtId="2" fontId="6" fillId="4" borderId="1" xfId="0" applyNumberFormat="1" applyFont="1" applyFill="1" applyBorder="1"/>
    <xf numFmtId="2" fontId="6" fillId="4" borderId="1" xfId="1" applyNumberFormat="1" applyFont="1" applyFill="1" applyBorder="1" applyAlignment="1"/>
    <xf numFmtId="0" fontId="1" fillId="4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2" fontId="6" fillId="3" borderId="10" xfId="1" applyNumberFormat="1" applyFont="1" applyFill="1" applyBorder="1" applyAlignment="1"/>
    <xf numFmtId="0" fontId="8" fillId="0" borderId="16" xfId="0" applyFont="1" applyBorder="1" applyAlignment="1">
      <alignment vertical="top"/>
    </xf>
    <xf numFmtId="2" fontId="6" fillId="3" borderId="16" xfId="0" applyNumberFormat="1" applyFont="1" applyFill="1" applyBorder="1" applyAlignment="1"/>
    <xf numFmtId="2" fontId="6" fillId="3" borderId="16" xfId="1" applyNumberFormat="1" applyFont="1" applyFill="1" applyBorder="1" applyAlignment="1"/>
    <xf numFmtId="2" fontId="6" fillId="3" borderId="17" xfId="1" applyNumberFormat="1" applyFont="1" applyFill="1" applyBorder="1" applyAlignment="1"/>
    <xf numFmtId="0" fontId="8" fillId="0" borderId="21" xfId="0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 horizontal="right"/>
    </xf>
    <xf numFmtId="2" fontId="6" fillId="3" borderId="21" xfId="1" applyNumberFormat="1" applyFont="1" applyFill="1" applyBorder="1" applyAlignment="1"/>
    <xf numFmtId="2" fontId="6" fillId="3" borderId="22" xfId="1" applyNumberFormat="1" applyFont="1" applyFill="1" applyBorder="1" applyAlignment="1"/>
    <xf numFmtId="2" fontId="6" fillId="3" borderId="3" xfId="1" applyNumberFormat="1" applyFont="1" applyFill="1" applyBorder="1" applyAlignment="1"/>
    <xf numFmtId="2" fontId="6" fillId="3" borderId="23" xfId="1" applyNumberFormat="1" applyFont="1" applyFill="1" applyBorder="1" applyAlignment="1"/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vertical="top" wrapText="1"/>
    </xf>
    <xf numFmtId="2" fontId="1" fillId="0" borderId="21" xfId="0" applyNumberFormat="1" applyFont="1" applyBorder="1" applyAlignment="1"/>
    <xf numFmtId="0" fontId="8" fillId="0" borderId="3" xfId="0" applyFont="1" applyBorder="1" applyAlignment="1">
      <alignment vertical="top" wrapText="1"/>
    </xf>
    <xf numFmtId="2" fontId="1" fillId="0" borderId="3" xfId="0" applyNumberFormat="1" applyFont="1" applyBorder="1" applyAlignment="1"/>
    <xf numFmtId="0" fontId="8" fillId="0" borderId="16" xfId="0" applyFont="1" applyBorder="1"/>
    <xf numFmtId="2" fontId="6" fillId="3" borderId="16" xfId="0" applyNumberFormat="1" applyFont="1" applyFill="1" applyBorder="1" applyAlignment="1">
      <alignment vertical="top"/>
    </xf>
    <xf numFmtId="2" fontId="1" fillId="0" borderId="21" xfId="0" applyNumberFormat="1" applyFont="1" applyBorder="1" applyAlignment="1">
      <alignment vertical="center"/>
    </xf>
    <xf numFmtId="0" fontId="9" fillId="0" borderId="16" xfId="0" applyFont="1" applyBorder="1"/>
    <xf numFmtId="0" fontId="9" fillId="0" borderId="21" xfId="0" applyFont="1" applyBorder="1" applyAlignment="1">
      <alignment vertical="top" wrapText="1"/>
    </xf>
    <xf numFmtId="0" fontId="5" fillId="0" borderId="28" xfId="0" applyNumberFormat="1" applyFont="1" applyBorder="1" applyAlignment="1">
      <alignment vertical="top" wrapText="1"/>
    </xf>
    <xf numFmtId="0" fontId="5" fillId="0" borderId="29" xfId="0" applyNumberFormat="1" applyFont="1" applyBorder="1" applyAlignment="1">
      <alignment vertical="top" wrapText="1"/>
    </xf>
    <xf numFmtId="0" fontId="5" fillId="0" borderId="23" xfId="0" applyNumberFormat="1" applyFont="1" applyBorder="1" applyAlignment="1">
      <alignment vertical="top" wrapText="1"/>
    </xf>
    <xf numFmtId="0" fontId="5" fillId="0" borderId="30" xfId="0" applyNumberFormat="1" applyFont="1" applyBorder="1" applyAlignment="1">
      <alignment vertical="top" wrapText="1"/>
    </xf>
    <xf numFmtId="0" fontId="4" fillId="0" borderId="33" xfId="0" applyNumberFormat="1" applyFont="1" applyBorder="1" applyAlignment="1">
      <alignment vertical="top" wrapText="1"/>
    </xf>
    <xf numFmtId="2" fontId="6" fillId="3" borderId="7" xfId="1" applyNumberFormat="1" applyFont="1" applyFill="1" applyBorder="1" applyAlignment="1"/>
    <xf numFmtId="2" fontId="6" fillId="3" borderId="37" xfId="1" applyNumberFormat="1" applyFont="1" applyFill="1" applyBorder="1" applyAlignment="1"/>
    <xf numFmtId="2" fontId="6" fillId="3" borderId="16" xfId="2" applyNumberFormat="1" applyFont="1" applyFill="1" applyBorder="1" applyAlignment="1">
      <alignment horizontal="right"/>
    </xf>
    <xf numFmtId="0" fontId="4" fillId="0" borderId="39" xfId="0" applyNumberFormat="1" applyFont="1" applyBorder="1" applyAlignment="1">
      <alignment vertical="top" wrapText="1"/>
    </xf>
    <xf numFmtId="0" fontId="5" fillId="0" borderId="9" xfId="0" applyFont="1" applyFill="1" applyBorder="1" applyAlignment="1">
      <alignment wrapText="1"/>
    </xf>
    <xf numFmtId="2" fontId="1" fillId="0" borderId="21" xfId="0" applyNumberFormat="1" applyFont="1" applyBorder="1"/>
    <xf numFmtId="0" fontId="4" fillId="0" borderId="9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2" fontId="6" fillId="3" borderId="16" xfId="0" applyNumberFormat="1" applyFont="1" applyFill="1" applyBorder="1"/>
    <xf numFmtId="2" fontId="1" fillId="0" borderId="21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6" fillId="3" borderId="31" xfId="1" applyNumberFormat="1" applyFont="1" applyFill="1" applyBorder="1" applyAlignment="1"/>
    <xf numFmtId="2" fontId="6" fillId="3" borderId="9" xfId="1" applyNumberFormat="1" applyFont="1" applyFill="1" applyBorder="1" applyAlignment="1"/>
    <xf numFmtId="2" fontId="6" fillId="3" borderId="39" xfId="1" applyNumberFormat="1" applyFont="1" applyFill="1" applyBorder="1" applyAlignment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2" fontId="1" fillId="0" borderId="16" xfId="0" applyNumberFormat="1" applyFont="1" applyBorder="1"/>
    <xf numFmtId="0" fontId="1" fillId="4" borderId="16" xfId="0" applyFont="1" applyFill="1" applyBorder="1"/>
    <xf numFmtId="2" fontId="6" fillId="4" borderId="16" xfId="0" applyNumberFormat="1" applyFont="1" applyFill="1" applyBorder="1"/>
    <xf numFmtId="2" fontId="6" fillId="4" borderId="16" xfId="1" applyNumberFormat="1" applyFont="1" applyFill="1" applyBorder="1" applyAlignment="1"/>
    <xf numFmtId="0" fontId="1" fillId="4" borderId="21" xfId="0" applyFont="1" applyFill="1" applyBorder="1" applyAlignment="1">
      <alignment vertical="top" wrapText="1"/>
    </xf>
    <xf numFmtId="2" fontId="6" fillId="4" borderId="21" xfId="0" applyNumberFormat="1" applyFont="1" applyFill="1" applyBorder="1"/>
    <xf numFmtId="2" fontId="6" fillId="4" borderId="21" xfId="1" applyNumberFormat="1" applyFont="1" applyFill="1" applyBorder="1" applyAlignment="1"/>
    <xf numFmtId="0" fontId="1" fillId="6" borderId="3" xfId="0" applyFont="1" applyFill="1" applyBorder="1" applyAlignment="1">
      <alignment vertical="top" wrapText="1"/>
    </xf>
    <xf numFmtId="2" fontId="1" fillId="6" borderId="3" xfId="0" applyNumberFormat="1" applyFont="1" applyFill="1" applyBorder="1" applyAlignment="1">
      <alignment vertical="top"/>
    </xf>
    <xf numFmtId="2" fontId="6" fillId="6" borderId="1" xfId="1" applyNumberFormat="1" applyFont="1" applyFill="1" applyBorder="1" applyAlignment="1"/>
    <xf numFmtId="0" fontId="8" fillId="6" borderId="3" xfId="0" applyFont="1" applyFill="1" applyBorder="1" applyAlignment="1">
      <alignment vertical="top" wrapText="1"/>
    </xf>
    <xf numFmtId="2" fontId="6" fillId="6" borderId="23" xfId="1" applyNumberFormat="1" applyFont="1" applyFill="1" applyBorder="1" applyAlignment="1"/>
    <xf numFmtId="0" fontId="7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5" borderId="15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6" fillId="5" borderId="15" xfId="0" applyNumberFormat="1" applyFont="1" applyFill="1" applyBorder="1" applyAlignment="1">
      <alignment vertical="center" wrapText="1"/>
    </xf>
    <xf numFmtId="0" fontId="6" fillId="5" borderId="4" xfId="0" applyNumberFormat="1" applyFont="1" applyFill="1" applyBorder="1" applyAlignment="1">
      <alignment vertical="center" wrapText="1"/>
    </xf>
    <xf numFmtId="0" fontId="6" fillId="5" borderId="2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5" borderId="14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4" fillId="0" borderId="28" xfId="0" applyNumberFormat="1" applyFont="1" applyBorder="1" applyAlignment="1">
      <alignment vertical="top" wrapText="1"/>
    </xf>
    <xf numFmtId="0" fontId="4" fillId="0" borderId="29" xfId="0" applyNumberFormat="1" applyFont="1" applyBorder="1" applyAlignment="1">
      <alignment vertical="top" wrapText="1"/>
    </xf>
    <xf numFmtId="0" fontId="4" fillId="0" borderId="30" xfId="0" applyNumberFormat="1" applyFont="1" applyBorder="1" applyAlignment="1">
      <alignment vertical="top" wrapText="1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22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center" vertical="center"/>
    </xf>
    <xf numFmtId="0" fontId="6" fillId="5" borderId="19" xfId="0" applyFont="1" applyFill="1" applyBorder="1" applyAlignment="1">
      <alignment vertical="center" wrapText="1"/>
    </xf>
    <xf numFmtId="0" fontId="6" fillId="5" borderId="14" xfId="0" applyNumberFormat="1" applyFont="1" applyFill="1" applyBorder="1" applyAlignment="1">
      <alignment vertical="center" wrapText="1"/>
    </xf>
    <xf numFmtId="0" fontId="6" fillId="5" borderId="18" xfId="0" applyNumberFormat="1" applyFont="1" applyFill="1" applyBorder="1" applyAlignment="1">
      <alignment vertical="center" wrapText="1"/>
    </xf>
    <xf numFmtId="0" fontId="6" fillId="5" borderId="19" xfId="0" applyNumberFormat="1" applyFont="1" applyFill="1" applyBorder="1" applyAlignment="1">
      <alignment vertical="center" wrapText="1"/>
    </xf>
    <xf numFmtId="0" fontId="1" fillId="0" borderId="39" xfId="0" applyFont="1" applyBorder="1"/>
    <xf numFmtId="0" fontId="1" fillId="0" borderId="33" xfId="0" applyFont="1" applyBorder="1"/>
    <xf numFmtId="0" fontId="1" fillId="0" borderId="31" xfId="0" applyFont="1" applyBorder="1"/>
    <xf numFmtId="0" fontId="1" fillId="0" borderId="38" xfId="0" applyFont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6" fillId="5" borderId="19" xfId="0" applyFont="1" applyFill="1" applyBorder="1" applyAlignment="1">
      <alignment vertical="top" wrapText="1"/>
    </xf>
    <xf numFmtId="0" fontId="6" fillId="4" borderId="1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" fillId="0" borderId="5" xfId="0" applyFont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74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74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865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86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123825</xdr:colOff>
      <xdr:row>98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246408" y="3132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0" zoomScaleNormal="90" workbookViewId="0">
      <selection activeCell="G17" sqref="G17"/>
    </sheetView>
  </sheetViews>
  <sheetFormatPr defaultRowHeight="15"/>
  <cols>
    <col min="1" max="1" width="4.5703125" style="1" customWidth="1"/>
    <col min="2" max="2" width="22.140625" style="2" customWidth="1"/>
    <col min="3" max="3" width="11.7109375" style="3" customWidth="1"/>
    <col min="4" max="4" width="11.42578125" style="3" customWidth="1"/>
    <col min="5" max="5" width="10.7109375" style="3" customWidth="1"/>
    <col min="6" max="6" width="10.5703125" style="3" customWidth="1"/>
    <col min="7" max="7" width="12.85546875" style="3" customWidth="1"/>
    <col min="8" max="8" width="12.7109375" style="3" customWidth="1"/>
    <col min="9" max="9" width="9.5703125" style="5" customWidth="1"/>
    <col min="10" max="10" width="9.140625" style="3" customWidth="1"/>
    <col min="11" max="11" width="35.28515625" style="2" customWidth="1"/>
    <col min="12" max="16384" width="9.140625" style="3"/>
  </cols>
  <sheetData>
    <row r="1" spans="1:11" s="2" customFormat="1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2" customForma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2" customFormat="1">
      <c r="A3" s="19"/>
      <c r="B3" s="4"/>
      <c r="C3" s="4"/>
      <c r="D3" s="4"/>
      <c r="E3" s="4"/>
      <c r="F3" s="4"/>
      <c r="G3" s="4"/>
      <c r="H3" s="4"/>
      <c r="I3" s="4"/>
      <c r="J3" s="4"/>
      <c r="K3" s="2" t="s">
        <v>0</v>
      </c>
    </row>
    <row r="4" spans="1:11" s="2" customFormat="1">
      <c r="A4" s="92" t="s">
        <v>1</v>
      </c>
      <c r="B4" s="94" t="s">
        <v>2</v>
      </c>
      <c r="C4" s="94" t="s">
        <v>3</v>
      </c>
      <c r="D4" s="94" t="s">
        <v>4</v>
      </c>
      <c r="E4" s="94" t="s">
        <v>5</v>
      </c>
      <c r="F4" s="95" t="s">
        <v>6</v>
      </c>
      <c r="G4" s="96"/>
      <c r="H4" s="97"/>
      <c r="I4" s="94" t="s">
        <v>7</v>
      </c>
      <c r="J4" s="98" t="s">
        <v>23</v>
      </c>
      <c r="K4" s="94" t="s">
        <v>8</v>
      </c>
    </row>
    <row r="5" spans="1:11" s="2" customFormat="1" ht="66.75" customHeight="1">
      <c r="A5" s="93"/>
      <c r="B5" s="94"/>
      <c r="C5" s="94"/>
      <c r="D5" s="94"/>
      <c r="E5" s="94"/>
      <c r="F5" s="20" t="s">
        <v>9</v>
      </c>
      <c r="G5" s="20" t="s">
        <v>19</v>
      </c>
      <c r="H5" s="21" t="s">
        <v>10</v>
      </c>
      <c r="I5" s="94"/>
      <c r="J5" s="99"/>
      <c r="K5" s="94"/>
    </row>
    <row r="6" spans="1:11" s="22" customFormat="1" ht="15.75" thickBo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5">
        <v>11</v>
      </c>
    </row>
    <row r="7" spans="1:11" s="2" customFormat="1">
      <c r="A7" s="103">
        <v>1</v>
      </c>
      <c r="B7" s="109" t="s">
        <v>25</v>
      </c>
      <c r="C7" s="37" t="s">
        <v>11</v>
      </c>
      <c r="D7" s="38">
        <f>SUM(D8,D9,D10,D11,D12)</f>
        <v>78533.399999999994</v>
      </c>
      <c r="E7" s="38">
        <f>SUM(E8:E12)</f>
        <v>17428</v>
      </c>
      <c r="F7" s="38">
        <f>SUM(F8:F12)</f>
        <v>63976.9</v>
      </c>
      <c r="G7" s="38">
        <f>SUM(G8:G12)</f>
        <v>10960.6</v>
      </c>
      <c r="H7" s="38">
        <f>SUM(H8:H12)</f>
        <v>74937.47</v>
      </c>
      <c r="I7" s="39">
        <f>SUM(H7/D7*100)</f>
        <v>95.421145652677723</v>
      </c>
      <c r="J7" s="40">
        <f>SUM(G7/E7*100)</f>
        <v>62.890750516410378</v>
      </c>
      <c r="K7" s="112"/>
    </row>
    <row r="8" spans="1:11" s="23" customFormat="1" ht="22.5">
      <c r="A8" s="104"/>
      <c r="B8" s="110"/>
      <c r="C8" s="29" t="s">
        <v>12</v>
      </c>
      <c r="D8" s="9">
        <v>26390.34</v>
      </c>
      <c r="E8" s="9">
        <v>7492</v>
      </c>
      <c r="F8" s="9">
        <v>18898.34</v>
      </c>
      <c r="G8" s="9">
        <v>7492</v>
      </c>
      <c r="H8" s="9">
        <v>26390.34</v>
      </c>
      <c r="I8" s="13">
        <f>SUM(H8/D8*100)</f>
        <v>100</v>
      </c>
      <c r="J8" s="36">
        <f>SUM(G8/E8*100)</f>
        <v>100</v>
      </c>
      <c r="K8" s="113"/>
    </row>
    <row r="9" spans="1:11" s="23" customFormat="1" ht="22.5">
      <c r="A9" s="104"/>
      <c r="B9" s="110"/>
      <c r="C9" s="29" t="s">
        <v>13</v>
      </c>
      <c r="D9" s="9">
        <v>26765.439999999999</v>
      </c>
      <c r="E9" s="9">
        <v>602.5</v>
      </c>
      <c r="F9" s="9">
        <v>26765.439999999999</v>
      </c>
      <c r="G9" s="9">
        <v>0</v>
      </c>
      <c r="H9" s="9">
        <v>26765.439999999999</v>
      </c>
      <c r="I9" s="13">
        <f>SUM(H9/D9*100)</f>
        <v>100</v>
      </c>
      <c r="J9" s="36">
        <f>SUM(G9/E10*100)</f>
        <v>0</v>
      </c>
      <c r="K9" s="113"/>
    </row>
    <row r="10" spans="1:11" s="23" customFormat="1" ht="33.75">
      <c r="A10" s="104"/>
      <c r="B10" s="110"/>
      <c r="C10" s="29" t="s">
        <v>14</v>
      </c>
      <c r="D10" s="9">
        <v>12839.22</v>
      </c>
      <c r="E10" s="9">
        <v>9333.5</v>
      </c>
      <c r="F10" s="9">
        <v>7198.52</v>
      </c>
      <c r="G10" s="9">
        <v>3468.6</v>
      </c>
      <c r="H10" s="9">
        <v>10667.12</v>
      </c>
      <c r="I10" s="13">
        <f>SUM(H10/D10*100)</f>
        <v>83.082305622927251</v>
      </c>
      <c r="J10" s="36">
        <f>SUM(G10/E10*100)</f>
        <v>37.162907805217763</v>
      </c>
      <c r="K10" s="113"/>
    </row>
    <row r="11" spans="1:11" s="23" customFormat="1">
      <c r="A11" s="104"/>
      <c r="B11" s="110"/>
      <c r="C11" s="29"/>
      <c r="D11" s="9"/>
      <c r="E11" s="9"/>
      <c r="F11" s="9"/>
      <c r="G11" s="9"/>
      <c r="H11" s="9"/>
      <c r="I11" s="13" t="e">
        <f t="shared" ref="I11:I64" si="0">(H11/D11)*100</f>
        <v>#DIV/0!</v>
      </c>
      <c r="J11" s="36" t="e">
        <f t="shared" ref="J11:J72" si="1">G11/E11*100</f>
        <v>#DIV/0!</v>
      </c>
      <c r="K11" s="113"/>
    </row>
    <row r="12" spans="1:11" s="23" customFormat="1" ht="23.25" thickBot="1">
      <c r="A12" s="105"/>
      <c r="B12" s="111"/>
      <c r="C12" s="41" t="s">
        <v>16</v>
      </c>
      <c r="D12" s="42">
        <v>12538.4</v>
      </c>
      <c r="E12" s="42"/>
      <c r="F12" s="42">
        <v>11114.6</v>
      </c>
      <c r="G12" s="42"/>
      <c r="H12" s="42">
        <v>11114.57</v>
      </c>
      <c r="I12" s="43">
        <f>SUM(H12/D12*100)</f>
        <v>88.64424487972947</v>
      </c>
      <c r="J12" s="44" t="e">
        <f>SUM(G12/E12*100)</f>
        <v>#DIV/0!</v>
      </c>
      <c r="K12" s="114"/>
    </row>
    <row r="13" spans="1:11" s="2" customFormat="1">
      <c r="A13" s="115">
        <v>2</v>
      </c>
      <c r="B13" s="118" t="s">
        <v>24</v>
      </c>
      <c r="C13" s="47" t="s">
        <v>11</v>
      </c>
      <c r="D13" s="38">
        <f>SUM(D14,D15,D16,D17,D18)</f>
        <v>73883.75</v>
      </c>
      <c r="E13" s="38">
        <f>SUM(E14:E18)</f>
        <v>13982.699999999999</v>
      </c>
      <c r="F13" s="38">
        <f>SUM(F14:F18)</f>
        <v>50221.97</v>
      </c>
      <c r="G13" s="38">
        <f>SUM(G14:G18)</f>
        <v>11494.5</v>
      </c>
      <c r="H13" s="38">
        <f>SUM(H14:H18)</f>
        <v>61716.47</v>
      </c>
      <c r="I13" s="39">
        <f>SUM(H13/D13*100)</f>
        <v>83.531859170656602</v>
      </c>
      <c r="J13" s="39">
        <f>SUM(G13/E13*100)</f>
        <v>82.205153511124465</v>
      </c>
      <c r="K13" s="106"/>
    </row>
    <row r="14" spans="1:11" s="2" customFormat="1" ht="22.5">
      <c r="A14" s="116"/>
      <c r="B14" s="119"/>
      <c r="C14" s="29" t="s">
        <v>12</v>
      </c>
      <c r="D14" s="9">
        <v>13704.9</v>
      </c>
      <c r="E14" s="9">
        <v>3706.8</v>
      </c>
      <c r="F14" s="9">
        <v>9806.6</v>
      </c>
      <c r="G14" s="9">
        <v>3706.8</v>
      </c>
      <c r="H14" s="9">
        <v>13513.4</v>
      </c>
      <c r="I14" s="13">
        <f>SUM(H14/D14*100)</f>
        <v>98.602689548993425</v>
      </c>
      <c r="J14" s="13">
        <f>SUM(G14/E14*100)</f>
        <v>100</v>
      </c>
      <c r="K14" s="107"/>
    </row>
    <row r="15" spans="1:11" s="2" customFormat="1" ht="23.25">
      <c r="A15" s="116"/>
      <c r="B15" s="119"/>
      <c r="C15" s="30" t="s">
        <v>13</v>
      </c>
      <c r="D15" s="9">
        <v>16695.23</v>
      </c>
      <c r="E15" s="9">
        <v>4525.5</v>
      </c>
      <c r="F15" s="9">
        <v>11752.5</v>
      </c>
      <c r="G15" s="9">
        <v>2912.7</v>
      </c>
      <c r="H15" s="9">
        <v>14665.2</v>
      </c>
      <c r="I15" s="13">
        <f>SUM(H15/D15*100)</f>
        <v>87.840658679155666</v>
      </c>
      <c r="J15" s="13">
        <f>SUM(G15/E16*100)</f>
        <v>728.17499999999995</v>
      </c>
      <c r="K15" s="107"/>
    </row>
    <row r="16" spans="1:11" s="23" customFormat="1" ht="33.75">
      <c r="A16" s="116"/>
      <c r="B16" s="119"/>
      <c r="C16" s="29" t="s">
        <v>14</v>
      </c>
      <c r="D16" s="9">
        <v>1163.2</v>
      </c>
      <c r="E16" s="9">
        <v>400</v>
      </c>
      <c r="F16" s="9">
        <v>588.5</v>
      </c>
      <c r="G16" s="9">
        <v>80</v>
      </c>
      <c r="H16" s="9">
        <v>668.5</v>
      </c>
      <c r="I16" s="13">
        <f>SUM(H16/D16*100)</f>
        <v>57.470770288858319</v>
      </c>
      <c r="J16" s="13">
        <f>SUM(G16/E16*100)</f>
        <v>20</v>
      </c>
      <c r="K16" s="107"/>
    </row>
    <row r="17" spans="1:11" s="23" customFormat="1" ht="67.5">
      <c r="A17" s="116"/>
      <c r="B17" s="119"/>
      <c r="C17" s="29" t="s">
        <v>43</v>
      </c>
      <c r="D17" s="9">
        <v>14573.42</v>
      </c>
      <c r="E17" s="9">
        <v>2070.4</v>
      </c>
      <c r="F17" s="9">
        <v>8834.9699999999993</v>
      </c>
      <c r="G17" s="9">
        <v>1515</v>
      </c>
      <c r="H17" s="9">
        <v>10349.969999999999</v>
      </c>
      <c r="I17" s="13">
        <f t="shared" ref="I17" si="2">(H17/D17)*100</f>
        <v>71.019499884035454</v>
      </c>
      <c r="J17" s="13">
        <f t="shared" ref="J17" si="3">G17/E17*100</f>
        <v>73.1742658423493</v>
      </c>
      <c r="K17" s="107"/>
    </row>
    <row r="18" spans="1:11" s="23" customFormat="1" ht="23.25" thickBot="1">
      <c r="A18" s="117"/>
      <c r="B18" s="119"/>
      <c r="C18" s="50" t="s">
        <v>16</v>
      </c>
      <c r="D18" s="51">
        <v>27747</v>
      </c>
      <c r="E18" s="51">
        <v>3280</v>
      </c>
      <c r="F18" s="51">
        <v>19239.400000000001</v>
      </c>
      <c r="G18" s="51">
        <v>3280</v>
      </c>
      <c r="H18" s="51">
        <v>22519.4</v>
      </c>
      <c r="I18" s="45">
        <f>SUM(H18/D18*100)</f>
        <v>81.159765019641767</v>
      </c>
      <c r="J18" s="45">
        <f>SUM(G18/E18*100)</f>
        <v>100</v>
      </c>
      <c r="K18" s="108"/>
    </row>
    <row r="19" spans="1:11" s="2" customFormat="1">
      <c r="A19" s="128">
        <v>3</v>
      </c>
      <c r="B19" s="100" t="s">
        <v>41</v>
      </c>
      <c r="C19" s="52" t="s">
        <v>11</v>
      </c>
      <c r="D19" s="53">
        <f>SUM(D20,D21,D22,D23,D24)</f>
        <v>1788.5000000000002</v>
      </c>
      <c r="E19" s="53">
        <f>SUM(E20:E24)</f>
        <v>30</v>
      </c>
      <c r="F19" s="53">
        <f>SUM(F20:F24)</f>
        <v>1308.4800000000002</v>
      </c>
      <c r="G19" s="53">
        <f>SUM(G20:G24)</f>
        <v>14.5</v>
      </c>
      <c r="H19" s="53">
        <v>1308.4000000000001</v>
      </c>
      <c r="I19" s="39">
        <f t="shared" si="0"/>
        <v>73.156276209113784</v>
      </c>
      <c r="J19" s="39"/>
      <c r="K19" s="125"/>
    </row>
    <row r="20" spans="1:11" s="23" customFormat="1" ht="22.5">
      <c r="A20" s="129"/>
      <c r="B20" s="101"/>
      <c r="C20" s="29" t="s">
        <v>12</v>
      </c>
      <c r="D20" s="9">
        <v>0</v>
      </c>
      <c r="E20" s="9">
        <v>0</v>
      </c>
      <c r="F20" s="9">
        <v>0</v>
      </c>
      <c r="G20" s="9">
        <v>0</v>
      </c>
      <c r="H20" s="9">
        <f>SUM(F20,G20)</f>
        <v>0</v>
      </c>
      <c r="I20" s="13" t="e">
        <f t="shared" si="0"/>
        <v>#DIV/0!</v>
      </c>
      <c r="J20" s="13" t="e">
        <f t="shared" si="1"/>
        <v>#DIV/0!</v>
      </c>
      <c r="K20" s="126"/>
    </row>
    <row r="21" spans="1:11" s="23" customFormat="1" ht="22.5">
      <c r="A21" s="129"/>
      <c r="B21" s="101"/>
      <c r="C21" s="29" t="s">
        <v>13</v>
      </c>
      <c r="D21" s="9">
        <v>1035.9000000000001</v>
      </c>
      <c r="E21" s="9"/>
      <c r="F21" s="9">
        <v>1035.9100000000001</v>
      </c>
      <c r="G21" s="9"/>
      <c r="H21" s="9">
        <v>1035.9000000000001</v>
      </c>
      <c r="I21" s="13">
        <f t="shared" si="0"/>
        <v>100</v>
      </c>
      <c r="J21" s="13">
        <v>100</v>
      </c>
      <c r="K21" s="126"/>
    </row>
    <row r="22" spans="1:11" s="23" customFormat="1" ht="33.75">
      <c r="A22" s="129"/>
      <c r="B22" s="101"/>
      <c r="C22" s="29" t="s">
        <v>14</v>
      </c>
      <c r="D22" s="9">
        <v>221.9</v>
      </c>
      <c r="E22" s="9">
        <v>30</v>
      </c>
      <c r="F22" s="9">
        <v>101.87</v>
      </c>
      <c r="G22" s="9">
        <v>14.5</v>
      </c>
      <c r="H22" s="9">
        <v>116.4</v>
      </c>
      <c r="I22" s="13">
        <f t="shared" si="0"/>
        <v>52.45606128886886</v>
      </c>
      <c r="J22" s="13">
        <v>97.78</v>
      </c>
      <c r="K22" s="126"/>
    </row>
    <row r="23" spans="1:11" s="23" customFormat="1" ht="33.75">
      <c r="A23" s="129"/>
      <c r="B23" s="101"/>
      <c r="C23" s="29" t="s">
        <v>22</v>
      </c>
      <c r="D23" s="9">
        <v>0</v>
      </c>
      <c r="E23" s="9">
        <v>0</v>
      </c>
      <c r="F23" s="9">
        <v>0</v>
      </c>
      <c r="G23" s="9">
        <v>0</v>
      </c>
      <c r="H23" s="9">
        <f>SUM(G23,F23)</f>
        <v>0</v>
      </c>
      <c r="I23" s="13" t="e">
        <f t="shared" si="0"/>
        <v>#DIV/0!</v>
      </c>
      <c r="J23" s="13" t="e">
        <f t="shared" si="1"/>
        <v>#DIV/0!</v>
      </c>
      <c r="K23" s="126"/>
    </row>
    <row r="24" spans="1:11" s="23" customFormat="1" ht="23.25" thickBot="1">
      <c r="A24" s="130"/>
      <c r="B24" s="102"/>
      <c r="C24" s="48" t="s">
        <v>16</v>
      </c>
      <c r="D24" s="54">
        <v>530.70000000000005</v>
      </c>
      <c r="E24" s="54"/>
      <c r="F24" s="49">
        <v>170.7</v>
      </c>
      <c r="G24" s="49"/>
      <c r="H24" s="49">
        <v>170.7</v>
      </c>
      <c r="I24" s="43"/>
      <c r="J24" s="43"/>
      <c r="K24" s="127"/>
    </row>
    <row r="25" spans="1:11" s="23" customFormat="1">
      <c r="A25" s="103">
        <v>4</v>
      </c>
      <c r="B25" s="100" t="s">
        <v>36</v>
      </c>
      <c r="C25" s="55" t="s">
        <v>11</v>
      </c>
      <c r="D25" s="38">
        <v>180</v>
      </c>
      <c r="E25" s="38">
        <v>45</v>
      </c>
      <c r="F25" s="38"/>
      <c r="G25" s="38">
        <f>SUM(G26:G30)</f>
        <v>36</v>
      </c>
      <c r="H25" s="38">
        <f>SUM(H26:H30)</f>
        <v>36</v>
      </c>
      <c r="I25" s="39">
        <f>SUM(H25/D25*100)</f>
        <v>20</v>
      </c>
      <c r="J25" s="39">
        <f>SUM(G25/E25*100)</f>
        <v>80</v>
      </c>
      <c r="K25" s="134"/>
    </row>
    <row r="26" spans="1:11" s="23" customFormat="1" ht="27">
      <c r="A26" s="104"/>
      <c r="B26" s="101"/>
      <c r="C26" s="31" t="s">
        <v>12</v>
      </c>
      <c r="D26" s="9">
        <v>0</v>
      </c>
      <c r="E26" s="9">
        <v>0</v>
      </c>
      <c r="F26" s="9">
        <v>0</v>
      </c>
      <c r="G26" s="9">
        <v>0</v>
      </c>
      <c r="H26" s="9">
        <f>SUM(F26,G26)</f>
        <v>0</v>
      </c>
      <c r="I26" s="13" t="e">
        <f>SUM(H26/D26*100)</f>
        <v>#DIV/0!</v>
      </c>
      <c r="J26" s="13" t="e">
        <f>SUM(G26/E26*100)</f>
        <v>#DIV/0!</v>
      </c>
      <c r="K26" s="135"/>
    </row>
    <row r="27" spans="1:11" s="23" customFormat="1" ht="27">
      <c r="A27" s="104"/>
      <c r="B27" s="101"/>
      <c r="C27" s="31" t="s">
        <v>13</v>
      </c>
      <c r="D27" s="9">
        <v>0</v>
      </c>
      <c r="E27" s="9">
        <v>0</v>
      </c>
      <c r="F27" s="9">
        <v>0</v>
      </c>
      <c r="G27" s="9">
        <v>0</v>
      </c>
      <c r="H27" s="9">
        <f>SUM(F27,G27)</f>
        <v>0</v>
      </c>
      <c r="I27" s="13" t="e">
        <f>SUM(H27/D27*100)</f>
        <v>#DIV/0!</v>
      </c>
      <c r="J27" s="13">
        <f>SUM(G27/E28*100)</f>
        <v>0</v>
      </c>
      <c r="K27" s="135"/>
    </row>
    <row r="28" spans="1:11" s="23" customFormat="1" ht="40.5">
      <c r="A28" s="104"/>
      <c r="B28" s="101"/>
      <c r="C28" s="31" t="s">
        <v>14</v>
      </c>
      <c r="D28" s="9">
        <v>180</v>
      </c>
      <c r="E28" s="9">
        <v>45</v>
      </c>
      <c r="F28" s="9"/>
      <c r="G28" s="9">
        <v>36</v>
      </c>
      <c r="H28" s="9">
        <v>36</v>
      </c>
      <c r="I28" s="13">
        <f>SUM(H28/D28*100)</f>
        <v>20</v>
      </c>
      <c r="J28" s="13">
        <f>SUM(G28/E28*100)</f>
        <v>80</v>
      </c>
      <c r="K28" s="135"/>
    </row>
    <row r="29" spans="1:11" s="23" customFormat="1">
      <c r="A29" s="104"/>
      <c r="B29" s="101"/>
      <c r="C29" s="31"/>
      <c r="D29" s="9"/>
      <c r="E29" s="9"/>
      <c r="F29" s="9"/>
      <c r="G29" s="9"/>
      <c r="H29" s="9"/>
      <c r="I29" s="13" t="e">
        <f t="shared" ref="I29" si="4">(H29/D29)*100</f>
        <v>#DIV/0!</v>
      </c>
      <c r="J29" s="13" t="e">
        <f t="shared" ref="J29" si="5">G29/E29*100</f>
        <v>#DIV/0!</v>
      </c>
      <c r="K29" s="135"/>
    </row>
    <row r="30" spans="1:11" s="23" customFormat="1" ht="41.25" thickBot="1">
      <c r="A30" s="105"/>
      <c r="B30" s="102"/>
      <c r="C30" s="56" t="s">
        <v>16</v>
      </c>
      <c r="D30" s="49">
        <v>0</v>
      </c>
      <c r="E30" s="49">
        <v>0</v>
      </c>
      <c r="F30" s="49">
        <v>0</v>
      </c>
      <c r="G30" s="49">
        <v>0</v>
      </c>
      <c r="H30" s="49">
        <f>SUM(F30,G30)</f>
        <v>0</v>
      </c>
      <c r="I30" s="43" t="e">
        <f>SUM(H30/D30*100)</f>
        <v>#DIV/0!</v>
      </c>
      <c r="J30" s="43" t="e">
        <f>SUM(G30/E30*100)</f>
        <v>#DIV/0!</v>
      </c>
      <c r="K30" s="136"/>
    </row>
    <row r="31" spans="1:11" s="2" customFormat="1" ht="15" customHeight="1">
      <c r="A31" s="128">
        <v>5</v>
      </c>
      <c r="B31" s="100" t="s">
        <v>20</v>
      </c>
      <c r="C31" s="55" t="s">
        <v>11</v>
      </c>
      <c r="D31" s="38">
        <f>SUM(D32,D33,D34,D35,D36)</f>
        <v>4695.3</v>
      </c>
      <c r="E31" s="38">
        <f>SUM(E32:E36)</f>
        <v>0</v>
      </c>
      <c r="F31" s="38">
        <v>1354.8</v>
      </c>
      <c r="G31" s="38">
        <f>SUM(G32:G36)</f>
        <v>0</v>
      </c>
      <c r="H31" s="38">
        <f>SUM(H32:H36)</f>
        <v>1334</v>
      </c>
      <c r="I31" s="39">
        <v>28.85</v>
      </c>
      <c r="J31" s="39" t="e">
        <f t="shared" si="1"/>
        <v>#DIV/0!</v>
      </c>
      <c r="K31" s="57"/>
    </row>
    <row r="32" spans="1:11" s="23" customFormat="1" ht="27">
      <c r="A32" s="129"/>
      <c r="B32" s="101"/>
      <c r="C32" s="31" t="s">
        <v>12</v>
      </c>
      <c r="D32" s="9">
        <v>0</v>
      </c>
      <c r="E32" s="9">
        <v>0</v>
      </c>
      <c r="F32" s="9">
        <v>0</v>
      </c>
      <c r="G32" s="9">
        <v>0</v>
      </c>
      <c r="H32" s="9">
        <f>SUM(G32,F32)</f>
        <v>0</v>
      </c>
      <c r="I32" s="13" t="e">
        <f t="shared" si="0"/>
        <v>#DIV/0!</v>
      </c>
      <c r="J32" s="13" t="e">
        <f t="shared" si="1"/>
        <v>#DIV/0!</v>
      </c>
      <c r="K32" s="58"/>
    </row>
    <row r="33" spans="1:11" s="23" customFormat="1" ht="27">
      <c r="A33" s="129"/>
      <c r="B33" s="101"/>
      <c r="C33" s="31" t="s">
        <v>13</v>
      </c>
      <c r="D33" s="9">
        <v>0</v>
      </c>
      <c r="E33" s="9">
        <v>0</v>
      </c>
      <c r="F33" s="9">
        <v>0</v>
      </c>
      <c r="G33" s="9">
        <v>0</v>
      </c>
      <c r="H33" s="9">
        <f>SUM(G33,F33)</f>
        <v>0</v>
      </c>
      <c r="I33" s="13" t="e">
        <f t="shared" si="0"/>
        <v>#DIV/0!</v>
      </c>
      <c r="J33" s="13" t="e">
        <f t="shared" si="1"/>
        <v>#DIV/0!</v>
      </c>
      <c r="K33" s="58"/>
    </row>
    <row r="34" spans="1:11" s="23" customFormat="1" ht="40.5">
      <c r="A34" s="129"/>
      <c r="B34" s="101"/>
      <c r="C34" s="31" t="s">
        <v>14</v>
      </c>
      <c r="D34" s="9">
        <v>4674.5</v>
      </c>
      <c r="E34" s="9">
        <v>0</v>
      </c>
      <c r="F34" s="9">
        <v>1334</v>
      </c>
      <c r="G34" s="9">
        <v>0</v>
      </c>
      <c r="H34" s="9">
        <v>1334</v>
      </c>
      <c r="I34" s="13">
        <v>28.54</v>
      </c>
      <c r="J34" s="13" t="e">
        <f t="shared" si="1"/>
        <v>#DIV/0!</v>
      </c>
      <c r="K34" s="59"/>
    </row>
    <row r="35" spans="1:11" s="23" customFormat="1">
      <c r="A35" s="129"/>
      <c r="B35" s="101"/>
      <c r="C35" s="31"/>
      <c r="D35" s="9"/>
      <c r="E35" s="9"/>
      <c r="F35" s="9"/>
      <c r="G35" s="9"/>
      <c r="H35" s="9"/>
      <c r="I35" s="13" t="e">
        <f t="shared" si="0"/>
        <v>#DIV/0!</v>
      </c>
      <c r="J35" s="13" t="e">
        <f t="shared" si="1"/>
        <v>#DIV/0!</v>
      </c>
      <c r="K35" s="58"/>
    </row>
    <row r="36" spans="1:11" s="23" customFormat="1" ht="41.25" thickBot="1">
      <c r="A36" s="130"/>
      <c r="B36" s="102"/>
      <c r="C36" s="56" t="s">
        <v>16</v>
      </c>
      <c r="D36" s="49">
        <v>20.8</v>
      </c>
      <c r="E36" s="49">
        <v>0</v>
      </c>
      <c r="F36" s="49">
        <v>20.8</v>
      </c>
      <c r="G36" s="49">
        <v>0</v>
      </c>
      <c r="H36" s="49">
        <v>0</v>
      </c>
      <c r="I36" s="43">
        <v>100</v>
      </c>
      <c r="J36" s="43" t="e">
        <f t="shared" si="1"/>
        <v>#DIV/0!</v>
      </c>
      <c r="K36" s="60"/>
    </row>
    <row r="37" spans="1:11" s="2" customFormat="1" ht="15" customHeight="1">
      <c r="A37" s="128">
        <v>6</v>
      </c>
      <c r="B37" s="131" t="s">
        <v>37</v>
      </c>
      <c r="C37" s="55" t="s">
        <v>11</v>
      </c>
      <c r="D37" s="38">
        <f>SUM(D38,D39,D40,D41,D42)</f>
        <v>3678.5</v>
      </c>
      <c r="E37" s="38">
        <f>SUM(E38,E39,E40,E41,E42)</f>
        <v>1326.3</v>
      </c>
      <c r="F37" s="38">
        <f>SUM(F38,F39,F40,F41,F42)</f>
        <v>0</v>
      </c>
      <c r="G37" s="38">
        <f>SUM(G38,G39,G40,G41,G42)</f>
        <v>1046.1199999999999</v>
      </c>
      <c r="H37" s="38">
        <f>SUM(F37,G37)</f>
        <v>1046.1199999999999</v>
      </c>
      <c r="I37" s="39">
        <f t="shared" si="0"/>
        <v>28.438765801277693</v>
      </c>
      <c r="J37" s="39">
        <f t="shared" si="1"/>
        <v>78.875065973007608</v>
      </c>
      <c r="K37" s="125"/>
    </row>
    <row r="38" spans="1:11" s="23" customFormat="1" ht="27">
      <c r="A38" s="129"/>
      <c r="B38" s="132"/>
      <c r="C38" s="32" t="s">
        <v>12</v>
      </c>
      <c r="D38" s="9">
        <v>0</v>
      </c>
      <c r="E38" s="9">
        <v>0</v>
      </c>
      <c r="F38" s="9">
        <v>0</v>
      </c>
      <c r="G38" s="9">
        <v>0</v>
      </c>
      <c r="H38" s="9">
        <f>SUM(F38,G38)</f>
        <v>0</v>
      </c>
      <c r="I38" s="13" t="e">
        <f t="shared" si="0"/>
        <v>#DIV/0!</v>
      </c>
      <c r="J38" s="13" t="e">
        <f t="shared" si="1"/>
        <v>#DIV/0!</v>
      </c>
      <c r="K38" s="126"/>
    </row>
    <row r="39" spans="1:11" s="23" customFormat="1" ht="27">
      <c r="A39" s="129"/>
      <c r="B39" s="132"/>
      <c r="C39" s="32" t="s">
        <v>13</v>
      </c>
      <c r="D39" s="9">
        <v>0</v>
      </c>
      <c r="E39" s="9">
        <v>0</v>
      </c>
      <c r="F39" s="9">
        <v>0</v>
      </c>
      <c r="G39" s="9">
        <v>0</v>
      </c>
      <c r="H39" s="9">
        <f>SUM(F39,G39)</f>
        <v>0</v>
      </c>
      <c r="I39" s="13" t="e">
        <f t="shared" si="0"/>
        <v>#DIV/0!</v>
      </c>
      <c r="J39" s="13" t="e">
        <f t="shared" si="1"/>
        <v>#DIV/0!</v>
      </c>
      <c r="K39" s="126"/>
    </row>
    <row r="40" spans="1:11" s="23" customFormat="1" ht="40.5">
      <c r="A40" s="129"/>
      <c r="B40" s="132"/>
      <c r="C40" s="33" t="s">
        <v>14</v>
      </c>
      <c r="D40" s="9">
        <v>3678.5</v>
      </c>
      <c r="E40" s="9">
        <v>1326.3</v>
      </c>
      <c r="F40" s="9">
        <v>0</v>
      </c>
      <c r="G40" s="9">
        <v>1046.1199999999999</v>
      </c>
      <c r="H40" s="9">
        <v>1046.1199999999999</v>
      </c>
      <c r="I40" s="13">
        <f t="shared" si="0"/>
        <v>28.438765801277693</v>
      </c>
      <c r="J40" s="13">
        <f t="shared" si="1"/>
        <v>78.875065973007608</v>
      </c>
      <c r="K40" s="126"/>
    </row>
    <row r="41" spans="1:11" s="23" customFormat="1">
      <c r="A41" s="129"/>
      <c r="B41" s="132"/>
      <c r="C41" s="34"/>
      <c r="D41" s="9"/>
      <c r="E41" s="9"/>
      <c r="F41" s="9"/>
      <c r="G41" s="9"/>
      <c r="H41" s="9"/>
      <c r="I41" s="13" t="e">
        <f>(H41/D41)*100</f>
        <v>#DIV/0!</v>
      </c>
      <c r="J41" s="13" t="e">
        <f t="shared" si="1"/>
        <v>#DIV/0!</v>
      </c>
      <c r="K41" s="126"/>
    </row>
    <row r="42" spans="1:11" s="23" customFormat="1" ht="41.25" thickBot="1">
      <c r="A42" s="130"/>
      <c r="B42" s="133"/>
      <c r="C42" s="56" t="s">
        <v>16</v>
      </c>
      <c r="D42" s="49">
        <v>0</v>
      </c>
      <c r="E42" s="49">
        <v>0</v>
      </c>
      <c r="F42" s="49">
        <v>0</v>
      </c>
      <c r="G42" s="49">
        <v>0</v>
      </c>
      <c r="H42" s="49">
        <f>SUM(F42,G42)</f>
        <v>0</v>
      </c>
      <c r="I42" s="43" t="e">
        <f t="shared" si="0"/>
        <v>#DIV/0!</v>
      </c>
      <c r="J42" s="43" t="e">
        <f t="shared" si="1"/>
        <v>#DIV/0!</v>
      </c>
      <c r="K42" s="127"/>
    </row>
    <row r="43" spans="1:11" s="2" customFormat="1" ht="15" customHeight="1" thickBot="1">
      <c r="A43" s="128">
        <v>7</v>
      </c>
      <c r="B43" s="100" t="s">
        <v>26</v>
      </c>
      <c r="C43" s="55" t="s">
        <v>11</v>
      </c>
      <c r="D43" s="38">
        <f>SUM(D44:D48)</f>
        <v>1161.3</v>
      </c>
      <c r="E43" s="38">
        <f>SUM(E44:E48)</f>
        <v>71.5</v>
      </c>
      <c r="F43" s="38">
        <f>SUM(F44:F48)</f>
        <v>1017.7</v>
      </c>
      <c r="G43" s="38">
        <f>SUM(G44:G48)</f>
        <v>40.6</v>
      </c>
      <c r="H43" s="38">
        <f>SUM(H44:H48)</f>
        <v>1058.3</v>
      </c>
      <c r="I43" s="39">
        <f t="shared" si="0"/>
        <v>91.130629466976671</v>
      </c>
      <c r="J43" s="40">
        <f t="shared" si="1"/>
        <v>56.783216783216787</v>
      </c>
      <c r="K43" s="61"/>
    </row>
    <row r="44" spans="1:11" s="24" customFormat="1" ht="27">
      <c r="A44" s="129"/>
      <c r="B44" s="101"/>
      <c r="C44" s="34" t="s">
        <v>12</v>
      </c>
      <c r="D44" s="9">
        <v>0</v>
      </c>
      <c r="E44" s="9">
        <v>0</v>
      </c>
      <c r="F44" s="9">
        <v>0</v>
      </c>
      <c r="G44" s="9">
        <v>0</v>
      </c>
      <c r="H44" s="9">
        <f>SUM(G44,F44)</f>
        <v>0</v>
      </c>
      <c r="I44" s="13" t="e">
        <f t="shared" si="0"/>
        <v>#DIV/0!</v>
      </c>
      <c r="J44" s="36" t="e">
        <f t="shared" si="1"/>
        <v>#DIV/0!</v>
      </c>
      <c r="K44" s="120"/>
    </row>
    <row r="45" spans="1:11" s="24" customFormat="1" ht="27">
      <c r="A45" s="129"/>
      <c r="B45" s="101"/>
      <c r="C45" s="34" t="s">
        <v>13</v>
      </c>
      <c r="D45" s="9">
        <v>400</v>
      </c>
      <c r="E45" s="9">
        <v>0</v>
      </c>
      <c r="F45" s="9">
        <v>400</v>
      </c>
      <c r="G45" s="9"/>
      <c r="H45" s="9">
        <f>SUM(G45,F45)</f>
        <v>400</v>
      </c>
      <c r="I45" s="13">
        <f t="shared" si="0"/>
        <v>100</v>
      </c>
      <c r="J45" s="36" t="e">
        <f t="shared" si="1"/>
        <v>#DIV/0!</v>
      </c>
      <c r="K45" s="121"/>
    </row>
    <row r="46" spans="1:11" s="24" customFormat="1" ht="40.5">
      <c r="A46" s="129"/>
      <c r="B46" s="101"/>
      <c r="C46" s="34" t="s">
        <v>14</v>
      </c>
      <c r="D46" s="9">
        <v>761.3</v>
      </c>
      <c r="E46" s="9">
        <v>71.5</v>
      </c>
      <c r="F46" s="9">
        <v>617.70000000000005</v>
      </c>
      <c r="G46" s="9">
        <v>40.6</v>
      </c>
      <c r="H46" s="9">
        <v>658.3</v>
      </c>
      <c r="I46" s="13">
        <f t="shared" si="0"/>
        <v>86.470510968080916</v>
      </c>
      <c r="J46" s="36">
        <f t="shared" si="1"/>
        <v>56.783216783216787</v>
      </c>
      <c r="K46" s="121"/>
    </row>
    <row r="47" spans="1:11" s="24" customFormat="1">
      <c r="A47" s="129"/>
      <c r="B47" s="101"/>
      <c r="C47" s="34"/>
      <c r="D47" s="9"/>
      <c r="E47" s="9"/>
      <c r="F47" s="9"/>
      <c r="G47" s="9"/>
      <c r="H47" s="9"/>
      <c r="I47" s="13" t="e">
        <f t="shared" si="0"/>
        <v>#DIV/0!</v>
      </c>
      <c r="J47" s="36" t="e">
        <f t="shared" si="1"/>
        <v>#DIV/0!</v>
      </c>
      <c r="K47" s="121"/>
    </row>
    <row r="48" spans="1:11" s="24" customFormat="1" ht="41.25" thickBot="1">
      <c r="A48" s="130"/>
      <c r="B48" s="102"/>
      <c r="C48" s="56" t="s">
        <v>16</v>
      </c>
      <c r="D48" s="49">
        <v>0</v>
      </c>
      <c r="E48" s="49">
        <v>0</v>
      </c>
      <c r="F48" s="49">
        <v>0</v>
      </c>
      <c r="G48" s="49">
        <v>0</v>
      </c>
      <c r="H48" s="49">
        <f>SUM(G48,F48)</f>
        <v>0</v>
      </c>
      <c r="I48" s="43" t="e">
        <f t="shared" si="0"/>
        <v>#DIV/0!</v>
      </c>
      <c r="J48" s="44" t="e">
        <f t="shared" si="1"/>
        <v>#DIV/0!</v>
      </c>
      <c r="K48" s="121"/>
    </row>
    <row r="49" spans="1:11" s="24" customFormat="1" ht="15" customHeight="1" thickBot="1">
      <c r="A49" s="137">
        <v>8</v>
      </c>
      <c r="B49" s="139" t="s">
        <v>27</v>
      </c>
      <c r="C49" s="55" t="s">
        <v>11</v>
      </c>
      <c r="D49" s="38">
        <f>SUM(D50:D54)</f>
        <v>3224131.25</v>
      </c>
      <c r="E49" s="38">
        <f>SUM(E50:E54)</f>
        <v>481636.30000000005</v>
      </c>
      <c r="F49" s="38">
        <f>SUM(F50:F54)</f>
        <v>1361825.35</v>
      </c>
      <c r="G49" s="38">
        <f>SUM(G50:G54)</f>
        <v>342719.1</v>
      </c>
      <c r="H49" s="38">
        <f>SUM(H50:H54)</f>
        <v>1704544.42</v>
      </c>
      <c r="I49" s="39">
        <f t="shared" si="0"/>
        <v>52.86833220576861</v>
      </c>
      <c r="J49" s="40">
        <f t="shared" si="1"/>
        <v>71.157240432251456</v>
      </c>
      <c r="K49" s="122"/>
    </row>
    <row r="50" spans="1:11" s="24" customFormat="1" ht="27">
      <c r="A50" s="137"/>
      <c r="B50" s="140"/>
      <c r="C50" s="34" t="s">
        <v>12</v>
      </c>
      <c r="D50" s="9">
        <v>18542.21</v>
      </c>
      <c r="E50" s="9">
        <v>941.4</v>
      </c>
      <c r="F50" s="9">
        <v>17600.8</v>
      </c>
      <c r="G50" s="9">
        <v>941.4</v>
      </c>
      <c r="H50" s="9">
        <v>18542.21</v>
      </c>
      <c r="I50" s="13">
        <f t="shared" si="0"/>
        <v>100</v>
      </c>
      <c r="J50" s="62">
        <f t="shared" si="1"/>
        <v>100</v>
      </c>
      <c r="K50" s="120"/>
    </row>
    <row r="51" spans="1:11" s="24" customFormat="1" ht="27">
      <c r="A51" s="137"/>
      <c r="B51" s="140"/>
      <c r="C51" s="34" t="s">
        <v>13</v>
      </c>
      <c r="D51" s="9">
        <v>1830965.99</v>
      </c>
      <c r="E51" s="9">
        <v>265619.20000000001</v>
      </c>
      <c r="F51" s="9">
        <v>759955.33</v>
      </c>
      <c r="G51" s="9">
        <v>196012.3</v>
      </c>
      <c r="H51" s="9">
        <v>955967.59</v>
      </c>
      <c r="I51" s="13">
        <f t="shared" si="0"/>
        <v>52.211105789026703</v>
      </c>
      <c r="J51" s="62">
        <f t="shared" si="1"/>
        <v>73.794477206466993</v>
      </c>
      <c r="K51" s="121"/>
    </row>
    <row r="52" spans="1:11" s="24" customFormat="1" ht="40.5">
      <c r="A52" s="137"/>
      <c r="B52" s="140"/>
      <c r="C52" s="34" t="s">
        <v>14</v>
      </c>
      <c r="D52" s="9">
        <v>1374623.05</v>
      </c>
      <c r="E52" s="9">
        <v>215075.7</v>
      </c>
      <c r="F52" s="9">
        <v>584269.22</v>
      </c>
      <c r="G52" s="9">
        <v>145765.4</v>
      </c>
      <c r="H52" s="9">
        <v>730034.62</v>
      </c>
      <c r="I52" s="13">
        <f t="shared" si="0"/>
        <v>53.107986222113759</v>
      </c>
      <c r="J52" s="62">
        <f t="shared" si="1"/>
        <v>67.773997713363244</v>
      </c>
      <c r="K52" s="121"/>
    </row>
    <row r="53" spans="1:11" s="24" customFormat="1">
      <c r="A53" s="137"/>
      <c r="B53" s="140"/>
      <c r="C53" s="34"/>
      <c r="D53" s="9"/>
      <c r="E53" s="9"/>
      <c r="F53" s="9"/>
      <c r="G53" s="9"/>
      <c r="H53" s="9"/>
      <c r="I53" s="13" t="e">
        <f t="shared" si="0"/>
        <v>#DIV/0!</v>
      </c>
      <c r="J53" s="62" t="e">
        <f t="shared" si="1"/>
        <v>#DIV/0!</v>
      </c>
      <c r="K53" s="121"/>
    </row>
    <row r="54" spans="1:11" s="24" customFormat="1" ht="26.25" customHeight="1" thickBot="1">
      <c r="A54" s="115"/>
      <c r="B54" s="141"/>
      <c r="C54" s="56" t="s">
        <v>16</v>
      </c>
      <c r="D54" s="49">
        <v>0</v>
      </c>
      <c r="E54" s="49">
        <v>0</v>
      </c>
      <c r="F54" s="49">
        <v>0</v>
      </c>
      <c r="G54" s="49">
        <v>0</v>
      </c>
      <c r="H54" s="49">
        <f>SUM(F54,G54)</f>
        <v>0</v>
      </c>
      <c r="I54" s="43" t="e">
        <f t="shared" si="0"/>
        <v>#DIV/0!</v>
      </c>
      <c r="J54" s="63" t="e">
        <f t="shared" si="1"/>
        <v>#DIV/0!</v>
      </c>
      <c r="K54" s="121"/>
    </row>
    <row r="55" spans="1:11" s="24" customFormat="1" ht="15" customHeight="1" thickBot="1">
      <c r="A55" s="117">
        <v>9</v>
      </c>
      <c r="B55" s="118" t="s">
        <v>21</v>
      </c>
      <c r="C55" s="55" t="s">
        <v>11</v>
      </c>
      <c r="D55" s="38">
        <f>SUM(D56,D57,D58,D59,D60)</f>
        <v>324448.60000000003</v>
      </c>
      <c r="E55" s="38">
        <f>SUM(E56:E60)</f>
        <v>53072.09</v>
      </c>
      <c r="F55" s="38">
        <f>SUM(F56:F60)</f>
        <v>150440.06</v>
      </c>
      <c r="G55" s="64">
        <f>SUM(G56:G60)</f>
        <v>37548.450000000004</v>
      </c>
      <c r="H55" s="38">
        <f>SUM(G55,F55)</f>
        <v>187988.51</v>
      </c>
      <c r="I55" s="39">
        <f t="shared" si="0"/>
        <v>57.940921921068544</v>
      </c>
      <c r="J55" s="40">
        <f t="shared" si="1"/>
        <v>70.749898863979183</v>
      </c>
      <c r="K55" s="145"/>
    </row>
    <row r="56" spans="1:11" s="24" customFormat="1" ht="27">
      <c r="A56" s="137"/>
      <c r="B56" s="119"/>
      <c r="C56" s="34" t="s">
        <v>12</v>
      </c>
      <c r="D56" s="9">
        <v>1624.3</v>
      </c>
      <c r="E56" s="9">
        <v>49.05</v>
      </c>
      <c r="F56" s="9">
        <v>1575.26</v>
      </c>
      <c r="G56" s="9">
        <v>49.05</v>
      </c>
      <c r="H56" s="9">
        <f>SUM(G56,F56)</f>
        <v>1624.31</v>
      </c>
      <c r="I56" s="13">
        <f t="shared" si="0"/>
        <v>100.00061564981839</v>
      </c>
      <c r="J56" s="36">
        <f t="shared" si="1"/>
        <v>100</v>
      </c>
      <c r="K56" s="123"/>
    </row>
    <row r="57" spans="1:11" s="24" customFormat="1" ht="27">
      <c r="A57" s="137"/>
      <c r="B57" s="119"/>
      <c r="C57" s="34" t="s">
        <v>13</v>
      </c>
      <c r="D57" s="9">
        <v>21086.400000000001</v>
      </c>
      <c r="E57" s="9">
        <v>7365.54</v>
      </c>
      <c r="F57" s="9">
        <v>12244.7</v>
      </c>
      <c r="G57" s="9">
        <v>4343.5</v>
      </c>
      <c r="H57" s="9">
        <v>16588.2</v>
      </c>
      <c r="I57" s="13">
        <f t="shared" si="0"/>
        <v>78.667766901889365</v>
      </c>
      <c r="J57" s="36">
        <f t="shared" si="1"/>
        <v>58.970557487977807</v>
      </c>
      <c r="K57" s="123"/>
    </row>
    <row r="58" spans="1:11" s="24" customFormat="1" ht="40.5">
      <c r="A58" s="137"/>
      <c r="B58" s="119"/>
      <c r="C58" s="34" t="s">
        <v>14</v>
      </c>
      <c r="D58" s="9">
        <v>281357.40000000002</v>
      </c>
      <c r="E58" s="9">
        <v>42090</v>
      </c>
      <c r="F58" s="9">
        <v>128201.1</v>
      </c>
      <c r="G58" s="25">
        <v>31103</v>
      </c>
      <c r="H58" s="9">
        <v>159304.1</v>
      </c>
      <c r="I58" s="13">
        <f t="shared" si="0"/>
        <v>56.619836549527392</v>
      </c>
      <c r="J58" s="36">
        <f t="shared" si="1"/>
        <v>73.896412449512951</v>
      </c>
      <c r="K58" s="123"/>
    </row>
    <row r="59" spans="1:11" s="24" customFormat="1">
      <c r="A59" s="137"/>
      <c r="B59" s="119"/>
      <c r="C59" s="34"/>
      <c r="D59" s="10"/>
      <c r="E59" s="10"/>
      <c r="F59" s="10"/>
      <c r="G59" s="10"/>
      <c r="H59" s="10"/>
      <c r="I59" s="13" t="e">
        <f t="shared" si="0"/>
        <v>#DIV/0!</v>
      </c>
      <c r="J59" s="36" t="e">
        <f t="shared" si="1"/>
        <v>#DIV/0!</v>
      </c>
      <c r="K59" s="123"/>
    </row>
    <row r="60" spans="1:11" s="24" customFormat="1" ht="25.5" customHeight="1" thickBot="1">
      <c r="A60" s="115"/>
      <c r="B60" s="138"/>
      <c r="C60" s="56" t="s">
        <v>16</v>
      </c>
      <c r="D60" s="49">
        <v>20380.5</v>
      </c>
      <c r="E60" s="49">
        <v>3567.5</v>
      </c>
      <c r="F60" s="49">
        <v>8419</v>
      </c>
      <c r="G60" s="49">
        <v>2052.9</v>
      </c>
      <c r="H60" s="49">
        <v>10471.9</v>
      </c>
      <c r="I60" s="43">
        <f t="shared" si="0"/>
        <v>51.38195824440028</v>
      </c>
      <c r="J60" s="44">
        <f t="shared" si="1"/>
        <v>57.544498948843724</v>
      </c>
      <c r="K60" s="123"/>
    </row>
    <row r="61" spans="1:11" s="24" customFormat="1" ht="15" customHeight="1">
      <c r="A61" s="117">
        <v>10</v>
      </c>
      <c r="B61" s="146" t="s">
        <v>38</v>
      </c>
      <c r="C61" s="55" t="s">
        <v>11</v>
      </c>
      <c r="D61" s="53">
        <f>SUM(D62,D63,D64,D65,D67+D66)</f>
        <v>4847.2</v>
      </c>
      <c r="E61" s="53">
        <f>SUM(E62:E67)</f>
        <v>2422.1999999999998</v>
      </c>
      <c r="F61" s="53"/>
      <c r="G61" s="53">
        <f>SUM(G62:G67)</f>
        <v>1110.8</v>
      </c>
      <c r="H61" s="38">
        <f>SUM(H62:H67)</f>
        <v>1110.8</v>
      </c>
      <c r="I61" s="39">
        <f t="shared" si="0"/>
        <v>22.916322825548772</v>
      </c>
      <c r="J61" s="40">
        <f t="shared" si="1"/>
        <v>45.859136322351581</v>
      </c>
      <c r="K61" s="124"/>
    </row>
    <row r="62" spans="1:11" s="24" customFormat="1" ht="27">
      <c r="A62" s="137"/>
      <c r="B62" s="147"/>
      <c r="C62" s="34" t="s">
        <v>12</v>
      </c>
      <c r="D62" s="9">
        <v>0</v>
      </c>
      <c r="E62" s="9">
        <v>0</v>
      </c>
      <c r="F62" s="9">
        <v>0</v>
      </c>
      <c r="G62" s="9">
        <v>0</v>
      </c>
      <c r="H62" s="9">
        <f t="shared" ref="H62:H67" si="6">SUM(F62,G62)</f>
        <v>0</v>
      </c>
      <c r="I62" s="13" t="e">
        <f t="shared" si="0"/>
        <v>#DIV/0!</v>
      </c>
      <c r="J62" s="36" t="e">
        <f t="shared" si="1"/>
        <v>#DIV/0!</v>
      </c>
      <c r="K62" s="65"/>
    </row>
    <row r="63" spans="1:11" s="24" customFormat="1" ht="27">
      <c r="A63" s="137"/>
      <c r="B63" s="147"/>
      <c r="C63" s="34" t="s">
        <v>13</v>
      </c>
      <c r="D63" s="9">
        <v>0</v>
      </c>
      <c r="E63" s="9">
        <v>0</v>
      </c>
      <c r="F63" s="9"/>
      <c r="G63" s="9">
        <v>0</v>
      </c>
      <c r="H63" s="9">
        <f t="shared" si="6"/>
        <v>0</v>
      </c>
      <c r="I63" s="13" t="e">
        <f t="shared" si="0"/>
        <v>#DIV/0!</v>
      </c>
      <c r="J63" s="36" t="e">
        <f t="shared" si="1"/>
        <v>#DIV/0!</v>
      </c>
      <c r="K63" s="61"/>
    </row>
    <row r="64" spans="1:11" s="24" customFormat="1" ht="40.5">
      <c r="A64" s="137"/>
      <c r="B64" s="147"/>
      <c r="C64" s="34" t="s">
        <v>14</v>
      </c>
      <c r="D64" s="9">
        <v>2513.6999999999998</v>
      </c>
      <c r="E64" s="9">
        <v>1120.7</v>
      </c>
      <c r="F64" s="9"/>
      <c r="G64" s="9">
        <v>867.3</v>
      </c>
      <c r="H64" s="9">
        <v>867.3</v>
      </c>
      <c r="I64" s="13">
        <f t="shared" si="0"/>
        <v>34.502923976608187</v>
      </c>
      <c r="J64" s="36">
        <f t="shared" si="1"/>
        <v>77.389131792629598</v>
      </c>
      <c r="K64" s="66"/>
    </row>
    <row r="65" spans="1:11" s="24" customFormat="1" ht="159.75" customHeight="1">
      <c r="A65" s="137"/>
      <c r="B65" s="147"/>
      <c r="C65" s="29" t="s">
        <v>43</v>
      </c>
      <c r="D65" s="11">
        <v>983</v>
      </c>
      <c r="E65" s="11">
        <v>983</v>
      </c>
      <c r="F65" s="11"/>
      <c r="G65" s="11">
        <v>196.2</v>
      </c>
      <c r="H65" s="11">
        <v>196.2</v>
      </c>
      <c r="I65" s="13">
        <f t="shared" ref="I65:I96" si="7">(H65/D65)*100</f>
        <v>19.959308240081384</v>
      </c>
      <c r="J65" s="36">
        <f t="shared" si="1"/>
        <v>19.959308240081384</v>
      </c>
      <c r="K65" s="61">
        <v>0</v>
      </c>
    </row>
    <row r="66" spans="1:11" s="24" customFormat="1" ht="159.75" customHeight="1">
      <c r="A66" s="137"/>
      <c r="B66" s="147"/>
      <c r="C66" s="89" t="s">
        <v>44</v>
      </c>
      <c r="D66" s="87">
        <v>1350.5</v>
      </c>
      <c r="E66" s="87">
        <v>318.5</v>
      </c>
      <c r="F66" s="87"/>
      <c r="G66" s="87">
        <v>47.3</v>
      </c>
      <c r="H66" s="87">
        <v>47.3</v>
      </c>
      <c r="I66" s="88">
        <f t="shared" si="7"/>
        <v>3.5024065161051459</v>
      </c>
      <c r="J66" s="90">
        <f t="shared" si="1"/>
        <v>14.850863422291994</v>
      </c>
      <c r="K66" s="61"/>
    </row>
    <row r="67" spans="1:11" s="24" customFormat="1" ht="27.75" customHeight="1" thickBot="1">
      <c r="A67" s="115"/>
      <c r="B67" s="148"/>
      <c r="C67" s="56" t="s">
        <v>16</v>
      </c>
      <c r="D67" s="67">
        <v>0</v>
      </c>
      <c r="E67" s="67">
        <v>0</v>
      </c>
      <c r="F67" s="67">
        <v>0</v>
      </c>
      <c r="G67" s="67">
        <v>0</v>
      </c>
      <c r="H67" s="49">
        <f t="shared" si="6"/>
        <v>0</v>
      </c>
      <c r="I67" s="43" t="e">
        <f t="shared" si="7"/>
        <v>#DIV/0!</v>
      </c>
      <c r="J67" s="44" t="e">
        <f t="shared" si="1"/>
        <v>#DIV/0!</v>
      </c>
      <c r="K67" s="61"/>
    </row>
    <row r="68" spans="1:11" s="24" customFormat="1" ht="15" customHeight="1">
      <c r="A68" s="117">
        <v>11</v>
      </c>
      <c r="B68" s="146" t="s">
        <v>39</v>
      </c>
      <c r="C68" s="55" t="s">
        <v>11</v>
      </c>
      <c r="D68" s="53">
        <f>SUM(D69:D73)</f>
        <v>13890.6</v>
      </c>
      <c r="E68" s="53">
        <f>SUM(E69:E73)</f>
        <v>5038.3</v>
      </c>
      <c r="F68" s="53">
        <f>SUM(F69:F73)</f>
        <v>0</v>
      </c>
      <c r="G68" s="53">
        <f>SUM(G69:G73)</f>
        <v>3557.55</v>
      </c>
      <c r="H68" s="38">
        <f>SUM(H69:H73)</f>
        <v>3557.55</v>
      </c>
      <c r="I68" s="39">
        <f t="shared" si="7"/>
        <v>25.611204699581013</v>
      </c>
      <c r="J68" s="40">
        <f t="shared" si="1"/>
        <v>70.610126431534454</v>
      </c>
      <c r="K68" s="68"/>
    </row>
    <row r="69" spans="1:11" s="24" customFormat="1" ht="27">
      <c r="A69" s="137"/>
      <c r="B69" s="147"/>
      <c r="C69" s="34" t="s">
        <v>12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13" t="e">
        <f t="shared" si="7"/>
        <v>#DIV/0!</v>
      </c>
      <c r="J69" s="36" t="e">
        <f t="shared" si="1"/>
        <v>#DIV/0!</v>
      </c>
      <c r="K69" s="142"/>
    </row>
    <row r="70" spans="1:11" s="24" customFormat="1" ht="27">
      <c r="A70" s="137"/>
      <c r="B70" s="147"/>
      <c r="C70" s="34" t="s">
        <v>13</v>
      </c>
      <c r="D70" s="9">
        <v>8274</v>
      </c>
      <c r="E70" s="9">
        <v>2758</v>
      </c>
      <c r="F70" s="9">
        <v>0</v>
      </c>
      <c r="G70" s="9">
        <v>1876.2</v>
      </c>
      <c r="H70" s="9">
        <v>1876.2</v>
      </c>
      <c r="I70" s="13">
        <f t="shared" si="7"/>
        <v>22.675852066715009</v>
      </c>
      <c r="J70" s="36">
        <f t="shared" si="1"/>
        <v>68.027556200145028</v>
      </c>
      <c r="K70" s="143"/>
    </row>
    <row r="71" spans="1:11" s="24" customFormat="1" ht="40.5">
      <c r="A71" s="137"/>
      <c r="B71" s="147"/>
      <c r="C71" s="34" t="s">
        <v>14</v>
      </c>
      <c r="D71" s="9">
        <v>5401.6</v>
      </c>
      <c r="E71" s="9">
        <v>2065.3000000000002</v>
      </c>
      <c r="F71" s="9">
        <v>0</v>
      </c>
      <c r="G71" s="9">
        <v>1513.05</v>
      </c>
      <c r="H71" s="9">
        <v>1513.05</v>
      </c>
      <c r="I71" s="13">
        <f t="shared" si="7"/>
        <v>28.011144845971565</v>
      </c>
      <c r="J71" s="36">
        <f t="shared" si="1"/>
        <v>73.260543262480013</v>
      </c>
      <c r="K71" s="143"/>
    </row>
    <row r="72" spans="1:11" s="24" customFormat="1" ht="40.5">
      <c r="A72" s="137"/>
      <c r="B72" s="147"/>
      <c r="C72" s="35" t="s">
        <v>22</v>
      </c>
      <c r="D72" s="16">
        <v>0</v>
      </c>
      <c r="E72" s="16"/>
      <c r="F72" s="16">
        <v>0</v>
      </c>
      <c r="G72" s="16">
        <v>0</v>
      </c>
      <c r="H72" s="17">
        <v>0</v>
      </c>
      <c r="I72" s="13" t="e">
        <f t="shared" si="7"/>
        <v>#DIV/0!</v>
      </c>
      <c r="J72" s="36" t="e">
        <f t="shared" si="1"/>
        <v>#DIV/0!</v>
      </c>
      <c r="K72" s="143"/>
    </row>
    <row r="73" spans="1:11" s="24" customFormat="1" ht="41.25" thickBot="1">
      <c r="A73" s="115"/>
      <c r="B73" s="148"/>
      <c r="C73" s="56" t="s">
        <v>16</v>
      </c>
      <c r="D73" s="67">
        <v>215</v>
      </c>
      <c r="E73" s="67">
        <v>215</v>
      </c>
      <c r="F73" s="67">
        <v>0</v>
      </c>
      <c r="G73" s="67">
        <v>168.3</v>
      </c>
      <c r="H73" s="49">
        <f>SUM(G73,F73)</f>
        <v>168.3</v>
      </c>
      <c r="I73" s="43">
        <f t="shared" si="7"/>
        <v>78.279069767441868</v>
      </c>
      <c r="J73" s="44">
        <f t="shared" ref="J73:J134" si="8">G73/E73*100</f>
        <v>78.279069767441868</v>
      </c>
      <c r="K73" s="143"/>
    </row>
    <row r="74" spans="1:11" s="24" customFormat="1" ht="15" customHeight="1">
      <c r="A74" s="117">
        <v>12</v>
      </c>
      <c r="B74" s="118" t="s">
        <v>28</v>
      </c>
      <c r="C74" s="55" t="s">
        <v>11</v>
      </c>
      <c r="D74" s="38">
        <f>SUM(D75:D79)</f>
        <v>77341.2</v>
      </c>
      <c r="E74" s="38">
        <f>SUM(E75:E79)</f>
        <v>26921.9</v>
      </c>
      <c r="F74" s="38">
        <f>SUM(F75:F79)</f>
        <v>43825.899999999994</v>
      </c>
      <c r="G74" s="38">
        <v>1230.5999999999999</v>
      </c>
      <c r="H74" s="38">
        <f>SUM(H75:H79)</f>
        <v>59870.06</v>
      </c>
      <c r="I74" s="39">
        <f t="shared" si="7"/>
        <v>77.410306537783228</v>
      </c>
      <c r="J74" s="40">
        <f t="shared" si="8"/>
        <v>4.5709998179920426</v>
      </c>
      <c r="K74" s="144"/>
    </row>
    <row r="75" spans="1:11" s="24" customFormat="1" ht="27">
      <c r="A75" s="137"/>
      <c r="B75" s="119"/>
      <c r="C75" s="34" t="s">
        <v>12</v>
      </c>
      <c r="D75" s="9">
        <v>3237</v>
      </c>
      <c r="E75" s="9">
        <v>0</v>
      </c>
      <c r="F75" s="9">
        <v>3177.1</v>
      </c>
      <c r="G75" s="9">
        <v>0</v>
      </c>
      <c r="H75" s="9">
        <f>SUM(G75,F75)</f>
        <v>3177.1</v>
      </c>
      <c r="I75" s="13">
        <f t="shared" si="7"/>
        <v>98.149521161569353</v>
      </c>
      <c r="J75" s="36" t="e">
        <f t="shared" si="8"/>
        <v>#DIV/0!</v>
      </c>
      <c r="K75" s="142"/>
    </row>
    <row r="76" spans="1:11" s="24" customFormat="1" ht="27">
      <c r="A76" s="137"/>
      <c r="B76" s="119"/>
      <c r="C76" s="31" t="s">
        <v>13</v>
      </c>
      <c r="D76" s="9">
        <v>21759</v>
      </c>
      <c r="E76" s="9">
        <v>11639</v>
      </c>
      <c r="F76" s="9">
        <v>17481.7</v>
      </c>
      <c r="G76" s="9">
        <v>6506.32</v>
      </c>
      <c r="H76" s="9">
        <f>SUM(G76,F76)</f>
        <v>23988.02</v>
      </c>
      <c r="I76" s="13">
        <f t="shared" si="7"/>
        <v>110.24412886621629</v>
      </c>
      <c r="J76" s="36">
        <f t="shared" si="8"/>
        <v>55.901022424606928</v>
      </c>
      <c r="K76" s="143"/>
    </row>
    <row r="77" spans="1:11" s="24" customFormat="1" ht="40.5">
      <c r="A77" s="137"/>
      <c r="B77" s="119"/>
      <c r="C77" s="34" t="s">
        <v>14</v>
      </c>
      <c r="D77" s="9">
        <v>52345.2</v>
      </c>
      <c r="E77" s="9">
        <v>15282.9</v>
      </c>
      <c r="F77" s="9">
        <v>23167.1</v>
      </c>
      <c r="G77" s="9">
        <v>9537.8700000000008</v>
      </c>
      <c r="H77" s="9">
        <v>32704.94</v>
      </c>
      <c r="I77" s="13">
        <f t="shared" si="7"/>
        <v>62.47934863177521</v>
      </c>
      <c r="J77" s="36">
        <f t="shared" si="8"/>
        <v>62.4087705867342</v>
      </c>
      <c r="K77" s="143"/>
    </row>
    <row r="78" spans="1:11" s="24" customFormat="1">
      <c r="A78" s="137"/>
      <c r="B78" s="119"/>
      <c r="C78" s="29"/>
      <c r="D78" s="9"/>
      <c r="E78" s="9"/>
      <c r="F78" s="9"/>
      <c r="G78" s="9"/>
      <c r="H78" s="9"/>
      <c r="I78" s="13" t="e">
        <f t="shared" si="7"/>
        <v>#DIV/0!</v>
      </c>
      <c r="J78" s="36" t="e">
        <f t="shared" si="8"/>
        <v>#DIV/0!</v>
      </c>
      <c r="K78" s="143"/>
    </row>
    <row r="79" spans="1:11" s="24" customFormat="1" ht="46.5" customHeight="1" thickBot="1">
      <c r="A79" s="137"/>
      <c r="B79" s="119"/>
      <c r="C79" s="69" t="s">
        <v>16</v>
      </c>
      <c r="D79" s="51">
        <v>0</v>
      </c>
      <c r="E79" s="51">
        <v>0</v>
      </c>
      <c r="F79" s="51">
        <v>0</v>
      </c>
      <c r="G79" s="51">
        <v>0</v>
      </c>
      <c r="H79" s="51">
        <f>SUM(G79,F79)</f>
        <v>0</v>
      </c>
      <c r="I79" s="45" t="e">
        <f t="shared" si="7"/>
        <v>#DIV/0!</v>
      </c>
      <c r="J79" s="46" t="e">
        <f t="shared" si="8"/>
        <v>#DIV/0!</v>
      </c>
      <c r="K79" s="143"/>
    </row>
    <row r="80" spans="1:11" s="24" customFormat="1" ht="15" customHeight="1">
      <c r="A80" s="103">
        <v>13</v>
      </c>
      <c r="B80" s="100" t="s">
        <v>29</v>
      </c>
      <c r="C80" s="55" t="s">
        <v>11</v>
      </c>
      <c r="D80" s="38">
        <f>SUM(D81,D82,D83,D85,D84)</f>
        <v>311917.59999999998</v>
      </c>
      <c r="E80" s="38">
        <f>SUM(E81:E85)</f>
        <v>5263.5</v>
      </c>
      <c r="F80" s="38">
        <f>SUM(F81:F85)</f>
        <v>168079.5</v>
      </c>
      <c r="G80" s="38">
        <f>SUM(G81:G85)</f>
        <v>5008.16</v>
      </c>
      <c r="H80" s="38">
        <f>SUM(H81:H85)</f>
        <v>173087.06</v>
      </c>
      <c r="I80" s="39">
        <f t="shared" si="7"/>
        <v>55.491277183461271</v>
      </c>
      <c r="J80" s="40">
        <f t="shared" si="8"/>
        <v>95.148855324403911</v>
      </c>
      <c r="K80" s="144"/>
    </row>
    <row r="81" spans="1:11" s="24" customFormat="1" ht="27">
      <c r="A81" s="104"/>
      <c r="B81" s="101"/>
      <c r="C81" s="34" t="s">
        <v>12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3" t="e">
        <f t="shared" si="7"/>
        <v>#DIV/0!</v>
      </c>
      <c r="J81" s="36" t="e">
        <f t="shared" si="8"/>
        <v>#DIV/0!</v>
      </c>
      <c r="K81" s="142"/>
    </row>
    <row r="82" spans="1:11" s="24" customFormat="1" ht="27">
      <c r="A82" s="104"/>
      <c r="B82" s="101"/>
      <c r="C82" s="31" t="s">
        <v>13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13" t="e">
        <f t="shared" si="7"/>
        <v>#DIV/0!</v>
      </c>
      <c r="J82" s="36" t="e">
        <f t="shared" si="8"/>
        <v>#DIV/0!</v>
      </c>
      <c r="K82" s="143"/>
    </row>
    <row r="83" spans="1:11" s="24" customFormat="1" ht="40.5">
      <c r="A83" s="104"/>
      <c r="B83" s="101"/>
      <c r="C83" s="34" t="s">
        <v>14</v>
      </c>
      <c r="D83" s="9">
        <v>56399.8</v>
      </c>
      <c r="E83" s="9">
        <v>5263.5</v>
      </c>
      <c r="F83" s="9">
        <v>17863.599999999999</v>
      </c>
      <c r="G83" s="9">
        <v>5008.16</v>
      </c>
      <c r="H83" s="9">
        <v>22871.16</v>
      </c>
      <c r="I83" s="13">
        <f t="shared" si="7"/>
        <v>40.551845928531662</v>
      </c>
      <c r="J83" s="36">
        <f t="shared" si="8"/>
        <v>95.148855324403911</v>
      </c>
      <c r="K83" s="143"/>
    </row>
    <row r="84" spans="1:11" s="24" customFormat="1" ht="67.5">
      <c r="A84" s="104"/>
      <c r="B84" s="101"/>
      <c r="C84" s="29" t="s">
        <v>43</v>
      </c>
      <c r="D84" s="9">
        <v>255517.8</v>
      </c>
      <c r="E84" s="9"/>
      <c r="F84" s="9">
        <v>150215.9</v>
      </c>
      <c r="G84" s="9"/>
      <c r="H84" s="9">
        <v>150215.9</v>
      </c>
      <c r="I84" s="13">
        <f t="shared" si="7"/>
        <v>58.788820191783117</v>
      </c>
      <c r="J84" s="36" t="e">
        <f t="shared" si="8"/>
        <v>#DIV/0!</v>
      </c>
      <c r="K84" s="143"/>
    </row>
    <row r="85" spans="1:11" s="24" customFormat="1" ht="24" customHeight="1" thickBot="1">
      <c r="A85" s="105"/>
      <c r="B85" s="102"/>
      <c r="C85" s="56" t="s">
        <v>16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3" t="e">
        <f t="shared" si="7"/>
        <v>#DIV/0!</v>
      </c>
      <c r="J85" s="44" t="e">
        <f t="shared" si="8"/>
        <v>#DIV/0!</v>
      </c>
      <c r="K85" s="143"/>
    </row>
    <row r="86" spans="1:11" s="2" customFormat="1" ht="15" customHeight="1">
      <c r="A86" s="137">
        <v>14</v>
      </c>
      <c r="B86" s="118" t="s">
        <v>30</v>
      </c>
      <c r="C86" s="55" t="s">
        <v>17</v>
      </c>
      <c r="D86" s="70">
        <f>SUM(D87:D91)</f>
        <v>63.9</v>
      </c>
      <c r="E86" s="70">
        <f>SUM(E87:E91)</f>
        <v>41.3</v>
      </c>
      <c r="F86" s="70">
        <f>SUM(F87:F91)</f>
        <v>22.6</v>
      </c>
      <c r="G86" s="70">
        <f>SUM(G87:G91)</f>
        <v>32.299999999999997</v>
      </c>
      <c r="H86" s="70">
        <f>SUM(H87:H91)</f>
        <v>54.9</v>
      </c>
      <c r="I86" s="39">
        <f t="shared" si="7"/>
        <v>85.91549295774648</v>
      </c>
      <c r="J86" s="40">
        <f t="shared" si="8"/>
        <v>78.208232445520579</v>
      </c>
      <c r="K86" s="144"/>
    </row>
    <row r="87" spans="1:11" s="23" customFormat="1" ht="27">
      <c r="A87" s="137"/>
      <c r="B87" s="119"/>
      <c r="C87" s="31" t="s">
        <v>12</v>
      </c>
      <c r="D87" s="12">
        <v>0</v>
      </c>
      <c r="E87" s="12">
        <v>0</v>
      </c>
      <c r="F87" s="12">
        <v>0</v>
      </c>
      <c r="G87" s="12">
        <v>0</v>
      </c>
      <c r="H87" s="12">
        <f>SUM(G87,F87)</f>
        <v>0</v>
      </c>
      <c r="I87" s="13" t="e">
        <f t="shared" si="7"/>
        <v>#DIV/0!</v>
      </c>
      <c r="J87" s="36" t="e">
        <f t="shared" si="8"/>
        <v>#DIV/0!</v>
      </c>
      <c r="K87" s="142"/>
    </row>
    <row r="88" spans="1:11" s="23" customFormat="1" ht="27">
      <c r="A88" s="137"/>
      <c r="B88" s="119"/>
      <c r="C88" s="31" t="s">
        <v>13</v>
      </c>
      <c r="D88" s="12">
        <v>0</v>
      </c>
      <c r="E88" s="12">
        <v>0</v>
      </c>
      <c r="F88" s="12">
        <v>0</v>
      </c>
      <c r="G88" s="12">
        <v>0</v>
      </c>
      <c r="H88" s="12">
        <f>SUM(G88,F88)</f>
        <v>0</v>
      </c>
      <c r="I88" s="13" t="e">
        <f t="shared" si="7"/>
        <v>#DIV/0!</v>
      </c>
      <c r="J88" s="36" t="e">
        <f t="shared" si="8"/>
        <v>#DIV/0!</v>
      </c>
      <c r="K88" s="143"/>
    </row>
    <row r="89" spans="1:11" s="23" customFormat="1" ht="40.5">
      <c r="A89" s="137"/>
      <c r="B89" s="119"/>
      <c r="C89" s="31" t="s">
        <v>14</v>
      </c>
      <c r="D89" s="12">
        <v>63.9</v>
      </c>
      <c r="E89" s="12">
        <v>41.3</v>
      </c>
      <c r="F89" s="12">
        <v>22.6</v>
      </c>
      <c r="G89" s="12">
        <v>32.299999999999997</v>
      </c>
      <c r="H89" s="12">
        <f>SUM(G89,F89)</f>
        <v>54.9</v>
      </c>
      <c r="I89" s="13">
        <f t="shared" si="7"/>
        <v>85.91549295774648</v>
      </c>
      <c r="J89" s="36">
        <f t="shared" si="8"/>
        <v>78.208232445520579</v>
      </c>
      <c r="K89" s="143"/>
    </row>
    <row r="90" spans="1:11" s="23" customFormat="1">
      <c r="A90" s="137"/>
      <c r="B90" s="119"/>
      <c r="C90" s="31"/>
      <c r="D90" s="12"/>
      <c r="E90" s="12"/>
      <c r="F90" s="12"/>
      <c r="G90" s="12"/>
      <c r="H90" s="12"/>
      <c r="I90" s="13" t="e">
        <f t="shared" si="7"/>
        <v>#DIV/0!</v>
      </c>
      <c r="J90" s="36" t="e">
        <f t="shared" si="8"/>
        <v>#DIV/0!</v>
      </c>
      <c r="K90" s="143"/>
    </row>
    <row r="91" spans="1:11" s="23" customFormat="1" ht="25.5" customHeight="1" thickBot="1">
      <c r="A91" s="137"/>
      <c r="B91" s="119"/>
      <c r="C91" s="69" t="s">
        <v>16</v>
      </c>
      <c r="D91" s="72">
        <v>0</v>
      </c>
      <c r="E91" s="72">
        <v>0</v>
      </c>
      <c r="F91" s="72">
        <v>0</v>
      </c>
      <c r="G91" s="72">
        <v>0</v>
      </c>
      <c r="H91" s="72">
        <f>SUM(G91,F91)</f>
        <v>0</v>
      </c>
      <c r="I91" s="45" t="e">
        <f t="shared" si="7"/>
        <v>#DIV/0!</v>
      </c>
      <c r="J91" s="46" t="e">
        <f t="shared" si="8"/>
        <v>#DIV/0!</v>
      </c>
      <c r="K91" s="143"/>
    </row>
    <row r="92" spans="1:11" s="2" customFormat="1" ht="15" customHeight="1">
      <c r="A92" s="103">
        <v>15</v>
      </c>
      <c r="B92" s="100" t="s">
        <v>31</v>
      </c>
      <c r="C92" s="55" t="s">
        <v>17</v>
      </c>
      <c r="D92" s="70">
        <f>SUM(D93:D97)</f>
        <v>2729</v>
      </c>
      <c r="E92" s="70">
        <f>SUM(E93:E97)</f>
        <v>2559</v>
      </c>
      <c r="F92" s="70">
        <f>SUM(F93:F97)</f>
        <v>60</v>
      </c>
      <c r="G92" s="70">
        <f>SUM(G93:G97)</f>
        <v>2155.19</v>
      </c>
      <c r="H92" s="70">
        <f>SUM(G92,F92)</f>
        <v>2215.19</v>
      </c>
      <c r="I92" s="39">
        <f t="shared" si="7"/>
        <v>81.172224257969944</v>
      </c>
      <c r="J92" s="40">
        <f t="shared" si="8"/>
        <v>84.220007815552961</v>
      </c>
      <c r="K92" s="144"/>
    </row>
    <row r="93" spans="1:11" s="2" customFormat="1" ht="27">
      <c r="A93" s="104"/>
      <c r="B93" s="101"/>
      <c r="C93" s="31" t="s">
        <v>12</v>
      </c>
      <c r="D93" s="12">
        <v>517.29</v>
      </c>
      <c r="E93" s="12">
        <v>517.29</v>
      </c>
      <c r="F93" s="12">
        <v>0</v>
      </c>
      <c r="G93" s="12">
        <v>517.29</v>
      </c>
      <c r="H93" s="12">
        <f>SUM(G93,F93)</f>
        <v>517.29</v>
      </c>
      <c r="I93" s="13">
        <f t="shared" si="7"/>
        <v>100</v>
      </c>
      <c r="J93" s="36">
        <f t="shared" si="8"/>
        <v>100</v>
      </c>
      <c r="K93" s="142"/>
    </row>
    <row r="94" spans="1:11" s="2" customFormat="1" ht="27">
      <c r="A94" s="104"/>
      <c r="B94" s="101"/>
      <c r="C94" s="31" t="s">
        <v>13</v>
      </c>
      <c r="D94" s="12">
        <v>1757.71</v>
      </c>
      <c r="E94" s="12">
        <v>1757.71</v>
      </c>
      <c r="F94" s="12">
        <v>0</v>
      </c>
      <c r="G94" s="12">
        <v>1523.9</v>
      </c>
      <c r="H94" s="12">
        <f>SUM(G94,F94)</f>
        <v>1523.9</v>
      </c>
      <c r="I94" s="13">
        <f t="shared" si="7"/>
        <v>86.698033236426937</v>
      </c>
      <c r="J94" s="36">
        <f t="shared" si="8"/>
        <v>86.698033236426937</v>
      </c>
      <c r="K94" s="143"/>
    </row>
    <row r="95" spans="1:11" s="2" customFormat="1" ht="40.5">
      <c r="A95" s="104"/>
      <c r="B95" s="101"/>
      <c r="C95" s="31" t="s">
        <v>14</v>
      </c>
      <c r="D95" s="12">
        <v>454</v>
      </c>
      <c r="E95" s="12">
        <v>284</v>
      </c>
      <c r="F95" s="12">
        <v>60</v>
      </c>
      <c r="G95" s="12">
        <v>114</v>
      </c>
      <c r="H95" s="12">
        <v>174</v>
      </c>
      <c r="I95" s="13">
        <f t="shared" si="7"/>
        <v>38.325991189427313</v>
      </c>
      <c r="J95" s="36">
        <f t="shared" si="8"/>
        <v>40.140845070422536</v>
      </c>
      <c r="K95" s="143"/>
    </row>
    <row r="96" spans="1:11" s="2" customFormat="1">
      <c r="A96" s="104"/>
      <c r="B96" s="101"/>
      <c r="C96" s="31"/>
      <c r="D96" s="12"/>
      <c r="E96" s="12"/>
      <c r="F96" s="12"/>
      <c r="G96" s="12"/>
      <c r="H96" s="12"/>
      <c r="I96" s="13" t="e">
        <f t="shared" si="7"/>
        <v>#DIV/0!</v>
      </c>
      <c r="J96" s="36" t="e">
        <f t="shared" si="8"/>
        <v>#DIV/0!</v>
      </c>
      <c r="K96" s="143"/>
    </row>
    <row r="97" spans="1:11" s="2" customFormat="1" ht="24.75" customHeight="1" thickBot="1">
      <c r="A97" s="105"/>
      <c r="B97" s="102"/>
      <c r="C97" s="56" t="s">
        <v>16</v>
      </c>
      <c r="D97" s="71">
        <v>0</v>
      </c>
      <c r="E97" s="71">
        <v>0</v>
      </c>
      <c r="F97" s="71">
        <v>0</v>
      </c>
      <c r="G97" s="71">
        <v>0</v>
      </c>
      <c r="H97" s="71">
        <f>SUM(G97,F97)</f>
        <v>0</v>
      </c>
      <c r="I97" s="43" t="e">
        <f t="shared" ref="I97:I134" si="9">(H97/D97)*100</f>
        <v>#DIV/0!</v>
      </c>
      <c r="J97" s="44" t="e">
        <f t="shared" si="8"/>
        <v>#DIV/0!</v>
      </c>
      <c r="K97" s="143"/>
    </row>
    <row r="98" spans="1:11" s="2" customFormat="1" ht="15" customHeight="1">
      <c r="A98" s="137">
        <v>16</v>
      </c>
      <c r="B98" s="118" t="s">
        <v>32</v>
      </c>
      <c r="C98" s="55" t="s">
        <v>17</v>
      </c>
      <c r="D98" s="70">
        <f>SUM(D99,D100,D101,D102,D103)</f>
        <v>3088.4</v>
      </c>
      <c r="E98" s="70">
        <f>SUM(E99:E103)</f>
        <v>1507.8</v>
      </c>
      <c r="F98" s="70">
        <f>SUM(F99:F103)</f>
        <v>1439.3</v>
      </c>
      <c r="G98" s="70">
        <f>SUM(G99:G103)</f>
        <v>779.43</v>
      </c>
      <c r="H98" s="70">
        <f>SUM(H99:H103)</f>
        <v>2218.73</v>
      </c>
      <c r="I98" s="40">
        <f t="shared" si="9"/>
        <v>71.840758969045453</v>
      </c>
      <c r="J98" s="73">
        <f t="shared" si="8"/>
        <v>51.693195384003175</v>
      </c>
      <c r="K98" s="152"/>
    </row>
    <row r="99" spans="1:11" s="2" customFormat="1" ht="15" customHeight="1">
      <c r="A99" s="137"/>
      <c r="B99" s="119"/>
      <c r="C99" s="31" t="s">
        <v>12</v>
      </c>
      <c r="D99" s="12">
        <v>0</v>
      </c>
      <c r="E99" s="12">
        <v>0</v>
      </c>
      <c r="F99" s="12">
        <v>0</v>
      </c>
      <c r="G99" s="12">
        <v>0</v>
      </c>
      <c r="H99" s="12">
        <f>SUM(G99,F99)</f>
        <v>0</v>
      </c>
      <c r="I99" s="36" t="e">
        <f t="shared" si="9"/>
        <v>#DIV/0!</v>
      </c>
      <c r="J99" s="74" t="e">
        <f t="shared" si="8"/>
        <v>#DIV/0!</v>
      </c>
      <c r="K99" s="8"/>
    </row>
    <row r="100" spans="1:11" s="2" customFormat="1" ht="24" customHeight="1">
      <c r="A100" s="137"/>
      <c r="B100" s="119"/>
      <c r="C100" s="31" t="s">
        <v>13</v>
      </c>
      <c r="D100" s="12">
        <v>0</v>
      </c>
      <c r="E100" s="12">
        <v>0</v>
      </c>
      <c r="F100" s="12">
        <v>0</v>
      </c>
      <c r="G100" s="12">
        <v>0</v>
      </c>
      <c r="H100" s="12">
        <f>SUM(G100,F100)</f>
        <v>0</v>
      </c>
      <c r="I100" s="36" t="e">
        <f t="shared" si="9"/>
        <v>#DIV/0!</v>
      </c>
      <c r="J100" s="74" t="e">
        <f t="shared" si="8"/>
        <v>#DIV/0!</v>
      </c>
      <c r="K100" s="7"/>
    </row>
    <row r="101" spans="1:11" s="2" customFormat="1" ht="40.5">
      <c r="A101" s="137"/>
      <c r="B101" s="119"/>
      <c r="C101" s="31" t="s">
        <v>14</v>
      </c>
      <c r="D101" s="12">
        <v>3088.4</v>
      </c>
      <c r="E101" s="12">
        <v>1507.8</v>
      </c>
      <c r="F101" s="12">
        <v>1439.3</v>
      </c>
      <c r="G101" s="12">
        <v>779.43</v>
      </c>
      <c r="H101" s="12">
        <v>2218.73</v>
      </c>
      <c r="I101" s="36">
        <f t="shared" si="9"/>
        <v>71.840758969045453</v>
      </c>
      <c r="J101" s="74">
        <f t="shared" si="8"/>
        <v>51.693195384003175</v>
      </c>
      <c r="K101" s="7"/>
    </row>
    <row r="102" spans="1:11" s="2" customFormat="1">
      <c r="A102" s="137"/>
      <c r="B102" s="119"/>
      <c r="C102" s="31"/>
      <c r="D102" s="12"/>
      <c r="E102" s="12"/>
      <c r="F102" s="12"/>
      <c r="G102" s="12"/>
      <c r="H102" s="12"/>
      <c r="I102" s="36" t="e">
        <f t="shared" si="9"/>
        <v>#DIV/0!</v>
      </c>
      <c r="J102" s="74" t="e">
        <f t="shared" si="8"/>
        <v>#DIV/0!</v>
      </c>
      <c r="K102" s="7"/>
    </row>
    <row r="103" spans="1:11" s="2" customFormat="1" ht="24" customHeight="1" thickBot="1">
      <c r="A103" s="137"/>
      <c r="B103" s="119"/>
      <c r="C103" s="69" t="s">
        <v>16</v>
      </c>
      <c r="D103" s="72">
        <v>0</v>
      </c>
      <c r="E103" s="72">
        <v>0</v>
      </c>
      <c r="F103" s="72">
        <v>0</v>
      </c>
      <c r="G103" s="72">
        <v>0</v>
      </c>
      <c r="H103" s="72">
        <f>SUM(G103,F103)</f>
        <v>0</v>
      </c>
      <c r="I103" s="46" t="e">
        <f t="shared" si="9"/>
        <v>#DIV/0!</v>
      </c>
      <c r="J103" s="75" t="e">
        <f t="shared" si="8"/>
        <v>#DIV/0!</v>
      </c>
      <c r="K103" s="7"/>
    </row>
    <row r="104" spans="1:11" s="2" customFormat="1" ht="15" customHeight="1">
      <c r="A104" s="103">
        <v>17</v>
      </c>
      <c r="B104" s="100" t="s">
        <v>33</v>
      </c>
      <c r="C104" s="55" t="s">
        <v>17</v>
      </c>
      <c r="D104" s="70">
        <f>SUM(D105,D106,D107,D108,D109)</f>
        <v>54739.5</v>
      </c>
      <c r="E104" s="70">
        <f>SUM(E105:E109)</f>
        <v>16409.099999999999</v>
      </c>
      <c r="F104" s="70">
        <f>SUM(F105:F109)</f>
        <v>7002.8</v>
      </c>
      <c r="G104" s="70">
        <f>SUM(G105:G109)</f>
        <v>6130.6</v>
      </c>
      <c r="H104" s="70">
        <f>SUM(H105:H109)</f>
        <v>13133.4</v>
      </c>
      <c r="I104" s="39">
        <f t="shared" si="9"/>
        <v>23.992546515770147</v>
      </c>
      <c r="J104" s="39">
        <f t="shared" si="8"/>
        <v>37.360976531314947</v>
      </c>
      <c r="K104" s="76"/>
    </row>
    <row r="105" spans="1:11" s="2" customFormat="1" ht="27">
      <c r="A105" s="104"/>
      <c r="B105" s="101"/>
      <c r="C105" s="31" t="s">
        <v>12</v>
      </c>
      <c r="D105" s="12">
        <v>0</v>
      </c>
      <c r="E105" s="12">
        <v>0</v>
      </c>
      <c r="F105" s="12">
        <v>0</v>
      </c>
      <c r="G105" s="12">
        <v>0</v>
      </c>
      <c r="H105" s="12">
        <f>SUM(G105,F105)</f>
        <v>0</v>
      </c>
      <c r="I105" s="13" t="e">
        <f t="shared" si="9"/>
        <v>#DIV/0!</v>
      </c>
      <c r="J105" s="13" t="e">
        <f t="shared" si="8"/>
        <v>#DIV/0!</v>
      </c>
      <c r="K105" s="77"/>
    </row>
    <row r="106" spans="1:11" s="2" customFormat="1" ht="27">
      <c r="A106" s="104"/>
      <c r="B106" s="101"/>
      <c r="C106" s="31" t="s">
        <v>13</v>
      </c>
      <c r="D106" s="12"/>
      <c r="E106" s="12">
        <v>0</v>
      </c>
      <c r="F106" s="12">
        <v>0</v>
      </c>
      <c r="G106" s="12">
        <v>0</v>
      </c>
      <c r="H106" s="12">
        <f>SUM(G106,F106)</f>
        <v>0</v>
      </c>
      <c r="I106" s="13" t="e">
        <f t="shared" si="9"/>
        <v>#DIV/0!</v>
      </c>
      <c r="J106" s="13" t="e">
        <f t="shared" si="8"/>
        <v>#DIV/0!</v>
      </c>
      <c r="K106" s="77"/>
    </row>
    <row r="107" spans="1:11" s="2" customFormat="1" ht="40.5">
      <c r="A107" s="104"/>
      <c r="B107" s="101"/>
      <c r="C107" s="31" t="s">
        <v>14</v>
      </c>
      <c r="D107" s="12">
        <v>54739.5</v>
      </c>
      <c r="E107" s="12">
        <v>16409.099999999999</v>
      </c>
      <c r="F107" s="12">
        <v>7002.8</v>
      </c>
      <c r="G107" s="12">
        <v>6130.6</v>
      </c>
      <c r="H107" s="12">
        <v>13133.4</v>
      </c>
      <c r="I107" s="13">
        <f t="shared" si="9"/>
        <v>23.992546515770147</v>
      </c>
      <c r="J107" s="13">
        <f t="shared" si="8"/>
        <v>37.360976531314947</v>
      </c>
      <c r="K107" s="77"/>
    </row>
    <row r="108" spans="1:11" s="2" customFormat="1">
      <c r="A108" s="104"/>
      <c r="B108" s="101"/>
      <c r="C108" s="31"/>
      <c r="D108" s="12"/>
      <c r="E108" s="12"/>
      <c r="F108" s="12"/>
      <c r="G108" s="12"/>
      <c r="H108" s="12"/>
      <c r="I108" s="13" t="e">
        <f t="shared" si="9"/>
        <v>#DIV/0!</v>
      </c>
      <c r="J108" s="13" t="e">
        <f t="shared" si="8"/>
        <v>#DIV/0!</v>
      </c>
      <c r="K108" s="77"/>
    </row>
    <row r="109" spans="1:11" s="2" customFormat="1" ht="23.25" customHeight="1" thickBot="1">
      <c r="A109" s="105"/>
      <c r="B109" s="102"/>
      <c r="C109" s="56" t="s">
        <v>16</v>
      </c>
      <c r="D109" s="71">
        <v>0</v>
      </c>
      <c r="E109" s="71">
        <v>0</v>
      </c>
      <c r="F109" s="71">
        <v>0</v>
      </c>
      <c r="G109" s="71">
        <v>0</v>
      </c>
      <c r="H109" s="71">
        <f>SUM(G109,F109)</f>
        <v>0</v>
      </c>
      <c r="I109" s="43" t="e">
        <f t="shared" si="9"/>
        <v>#DIV/0!</v>
      </c>
      <c r="J109" s="43" t="e">
        <f t="shared" si="8"/>
        <v>#DIV/0!</v>
      </c>
      <c r="K109" s="78"/>
    </row>
    <row r="110" spans="1:11" s="2" customFormat="1" ht="15" customHeight="1">
      <c r="A110" s="103">
        <v>18</v>
      </c>
      <c r="B110" s="100" t="s">
        <v>34</v>
      </c>
      <c r="C110" s="55" t="s">
        <v>17</v>
      </c>
      <c r="D110" s="79">
        <f>SUM(D111,D112,D113,D114,D115)</f>
        <v>0</v>
      </c>
      <c r="E110" s="79">
        <f>SUM(E111,E112,E113,E114,E115)</f>
        <v>0</v>
      </c>
      <c r="F110" s="79">
        <f>SUM(F111,F112,F113,F114,F115)</f>
        <v>0</v>
      </c>
      <c r="G110" s="79">
        <f>SUM(G111,G112,G113,G114,G115)</f>
        <v>0</v>
      </c>
      <c r="H110" s="79">
        <f>SUM(G110,F110)</f>
        <v>0</v>
      </c>
      <c r="I110" s="39" t="e">
        <f t="shared" si="9"/>
        <v>#DIV/0!</v>
      </c>
      <c r="J110" s="39" t="e">
        <f t="shared" si="8"/>
        <v>#DIV/0!</v>
      </c>
      <c r="K110" s="76"/>
    </row>
    <row r="111" spans="1:11" s="2" customFormat="1" ht="27">
      <c r="A111" s="104"/>
      <c r="B111" s="101"/>
      <c r="C111" s="31" t="s">
        <v>12</v>
      </c>
      <c r="D111" s="12">
        <v>0</v>
      </c>
      <c r="E111" s="12">
        <v>0</v>
      </c>
      <c r="F111" s="12">
        <v>0</v>
      </c>
      <c r="G111" s="12">
        <v>0</v>
      </c>
      <c r="H111" s="12">
        <f>SUM(G111,F111)</f>
        <v>0</v>
      </c>
      <c r="I111" s="13" t="e">
        <f t="shared" si="9"/>
        <v>#DIV/0!</v>
      </c>
      <c r="J111" s="13" t="e">
        <f t="shared" si="8"/>
        <v>#DIV/0!</v>
      </c>
      <c r="K111" s="77"/>
    </row>
    <row r="112" spans="1:11" s="2" customFormat="1" ht="27">
      <c r="A112" s="104"/>
      <c r="B112" s="101"/>
      <c r="C112" s="31" t="s">
        <v>13</v>
      </c>
      <c r="D112" s="12">
        <v>0</v>
      </c>
      <c r="E112" s="12">
        <v>0</v>
      </c>
      <c r="F112" s="12">
        <v>0</v>
      </c>
      <c r="G112" s="12">
        <v>0</v>
      </c>
      <c r="H112" s="12">
        <f>SUM(G112,F112)</f>
        <v>0</v>
      </c>
      <c r="I112" s="13" t="e">
        <f t="shared" si="9"/>
        <v>#DIV/0!</v>
      </c>
      <c r="J112" s="13" t="e">
        <f t="shared" si="8"/>
        <v>#DIV/0!</v>
      </c>
      <c r="K112" s="77"/>
    </row>
    <row r="113" spans="1:11" s="2" customFormat="1" ht="40.5">
      <c r="A113" s="104"/>
      <c r="B113" s="101"/>
      <c r="C113" s="31" t="s">
        <v>14</v>
      </c>
      <c r="D113" s="12">
        <v>0</v>
      </c>
      <c r="E113" s="12">
        <v>0</v>
      </c>
      <c r="F113" s="12">
        <v>0</v>
      </c>
      <c r="G113" s="12">
        <v>0</v>
      </c>
      <c r="H113" s="12">
        <f>SUM(G113,F113)</f>
        <v>0</v>
      </c>
      <c r="I113" s="13" t="e">
        <f t="shared" si="9"/>
        <v>#DIV/0!</v>
      </c>
      <c r="J113" s="13" t="e">
        <f t="shared" si="8"/>
        <v>#DIV/0!</v>
      </c>
      <c r="K113" s="77"/>
    </row>
    <row r="114" spans="1:11" s="2" customFormat="1" ht="40.5">
      <c r="A114" s="104"/>
      <c r="B114" s="101"/>
      <c r="C114" s="31" t="s">
        <v>15</v>
      </c>
      <c r="D114" s="12"/>
      <c r="E114" s="12"/>
      <c r="F114" s="12"/>
      <c r="G114" s="12"/>
      <c r="H114" s="12"/>
      <c r="I114" s="13" t="e">
        <f t="shared" si="9"/>
        <v>#DIV/0!</v>
      </c>
      <c r="J114" s="13" t="e">
        <f t="shared" si="8"/>
        <v>#DIV/0!</v>
      </c>
      <c r="K114" s="77"/>
    </row>
    <row r="115" spans="1:11" s="2" customFormat="1" ht="24" customHeight="1" thickBot="1">
      <c r="A115" s="105"/>
      <c r="B115" s="102"/>
      <c r="C115" s="56" t="s">
        <v>16</v>
      </c>
      <c r="D115" s="71">
        <v>0</v>
      </c>
      <c r="E115" s="71">
        <v>0</v>
      </c>
      <c r="F115" s="71">
        <v>0</v>
      </c>
      <c r="G115" s="71">
        <v>0</v>
      </c>
      <c r="H115" s="71">
        <f>SUM(G115,F115)</f>
        <v>0</v>
      </c>
      <c r="I115" s="43" t="e">
        <f t="shared" si="9"/>
        <v>#DIV/0!</v>
      </c>
      <c r="J115" s="43" t="e">
        <f t="shared" si="8"/>
        <v>#DIV/0!</v>
      </c>
      <c r="K115" s="78"/>
    </row>
    <row r="116" spans="1:11" s="2" customFormat="1" ht="24" customHeight="1">
      <c r="A116" s="137">
        <v>19</v>
      </c>
      <c r="B116" s="153" t="s">
        <v>40</v>
      </c>
      <c r="C116" s="55" t="s">
        <v>17</v>
      </c>
      <c r="D116" s="53">
        <f>SUM(D117:D121)</f>
        <v>48543.29</v>
      </c>
      <c r="E116" s="53">
        <f>SUM(E117:E121)</f>
        <v>35924.69</v>
      </c>
      <c r="F116" s="53">
        <v>0</v>
      </c>
      <c r="G116" s="53">
        <f>SUM(G117:G121)</f>
        <v>19059.45</v>
      </c>
      <c r="H116" s="53">
        <f>SUM(H117:H121)</f>
        <v>19059.45</v>
      </c>
      <c r="I116" s="39">
        <f t="shared" si="9"/>
        <v>39.262789975710341</v>
      </c>
      <c r="J116" s="39">
        <f t="shared" si="8"/>
        <v>53.053902483222537</v>
      </c>
      <c r="K116" s="76"/>
    </row>
    <row r="117" spans="1:11" s="2" customFormat="1" ht="24" customHeight="1">
      <c r="A117" s="137"/>
      <c r="B117" s="154"/>
      <c r="C117" s="31" t="s">
        <v>12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3" t="e">
        <f t="shared" si="9"/>
        <v>#DIV/0!</v>
      </c>
      <c r="J117" s="13" t="e">
        <f t="shared" si="8"/>
        <v>#DIV/0!</v>
      </c>
      <c r="K117" s="77"/>
    </row>
    <row r="118" spans="1:11" s="2" customFormat="1" ht="24" customHeight="1">
      <c r="A118" s="137"/>
      <c r="B118" s="154"/>
      <c r="C118" s="31" t="s">
        <v>13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3" t="e">
        <f t="shared" si="9"/>
        <v>#DIV/0!</v>
      </c>
      <c r="J118" s="13" t="e">
        <f>G118/E118*100</f>
        <v>#DIV/0!</v>
      </c>
      <c r="K118" s="77"/>
    </row>
    <row r="119" spans="1:11" s="2" customFormat="1" ht="24" customHeight="1">
      <c r="A119" s="137"/>
      <c r="B119" s="154"/>
      <c r="C119" s="31" t="s">
        <v>14</v>
      </c>
      <c r="D119" s="11">
        <v>48543.29</v>
      </c>
      <c r="E119" s="11">
        <v>35924.69</v>
      </c>
      <c r="F119" s="11">
        <v>0</v>
      </c>
      <c r="G119" s="11">
        <v>19059.45</v>
      </c>
      <c r="H119" s="11">
        <v>19059.45</v>
      </c>
      <c r="I119" s="13">
        <f t="shared" si="9"/>
        <v>39.262789975710341</v>
      </c>
      <c r="J119" s="13">
        <f>G119/E119*100</f>
        <v>53.053902483222537</v>
      </c>
      <c r="K119" s="77"/>
    </row>
    <row r="120" spans="1:11" s="2" customFormat="1" ht="24" customHeight="1">
      <c r="A120" s="137"/>
      <c r="B120" s="154"/>
      <c r="C120" s="31" t="s">
        <v>15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3" t="e">
        <f t="shared" si="9"/>
        <v>#DIV/0!</v>
      </c>
      <c r="J120" s="13" t="e">
        <f>G120/E120*100</f>
        <v>#DIV/0!</v>
      </c>
      <c r="K120" s="77"/>
    </row>
    <row r="121" spans="1:11" s="2" customFormat="1" ht="24" customHeight="1" thickBot="1">
      <c r="A121" s="137"/>
      <c r="B121" s="154"/>
      <c r="C121" s="69" t="s">
        <v>16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45" t="e">
        <f t="shared" si="9"/>
        <v>#DIV/0!</v>
      </c>
      <c r="J121" s="45" t="e">
        <f>G121/E121*100</f>
        <v>#DIV/0!</v>
      </c>
      <c r="K121" s="77"/>
    </row>
    <row r="122" spans="1:11" s="2" customFormat="1" ht="24" customHeight="1">
      <c r="A122" s="137">
        <v>20</v>
      </c>
      <c r="B122" s="153" t="s">
        <v>47</v>
      </c>
      <c r="C122" s="55" t="s">
        <v>17</v>
      </c>
      <c r="D122" s="53">
        <f>SUM(D123:D127)</f>
        <v>240</v>
      </c>
      <c r="E122" s="53">
        <f>SUM(E123:E127)</f>
        <v>0</v>
      </c>
      <c r="F122" s="53">
        <f>SUM(F123:F127)</f>
        <v>0</v>
      </c>
      <c r="G122" s="53">
        <f>SUM(G123:G127)</f>
        <v>0</v>
      </c>
      <c r="H122" s="53">
        <f>SUM(H123:H127)</f>
        <v>0</v>
      </c>
      <c r="I122" s="39">
        <f t="shared" ref="I122:I127" si="10">(H122/D122)*100</f>
        <v>0</v>
      </c>
      <c r="J122" s="39" t="e">
        <f t="shared" ref="J122:J123" si="11">G122/E122*100</f>
        <v>#DIV/0!</v>
      </c>
      <c r="K122" s="76"/>
    </row>
    <row r="123" spans="1:11" s="2" customFormat="1" ht="24" customHeight="1">
      <c r="A123" s="137"/>
      <c r="B123" s="154"/>
      <c r="C123" s="31" t="s">
        <v>12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3" t="e">
        <f t="shared" si="10"/>
        <v>#DIV/0!</v>
      </c>
      <c r="J123" s="13" t="e">
        <f t="shared" si="11"/>
        <v>#DIV/0!</v>
      </c>
      <c r="K123" s="77"/>
    </row>
    <row r="124" spans="1:11" s="2" customFormat="1" ht="24" customHeight="1">
      <c r="A124" s="137"/>
      <c r="B124" s="154"/>
      <c r="C124" s="31" t="s">
        <v>13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3" t="e">
        <f t="shared" si="10"/>
        <v>#DIV/0!</v>
      </c>
      <c r="J124" s="13" t="e">
        <f>G124/E124*100</f>
        <v>#DIV/0!</v>
      </c>
      <c r="K124" s="77"/>
    </row>
    <row r="125" spans="1:11" s="2" customFormat="1" ht="24" customHeight="1">
      <c r="A125" s="137"/>
      <c r="B125" s="154"/>
      <c r="C125" s="31" t="s">
        <v>14</v>
      </c>
      <c r="D125" s="11">
        <v>240</v>
      </c>
      <c r="E125" s="11">
        <v>0</v>
      </c>
      <c r="F125" s="11">
        <v>0</v>
      </c>
      <c r="G125" s="11">
        <v>0</v>
      </c>
      <c r="H125" s="11">
        <v>0</v>
      </c>
      <c r="I125" s="13">
        <f t="shared" si="10"/>
        <v>0</v>
      </c>
      <c r="J125" s="13" t="e">
        <f>G125/E125*100</f>
        <v>#DIV/0!</v>
      </c>
      <c r="K125" s="77"/>
    </row>
    <row r="126" spans="1:11" s="2" customFormat="1" ht="24" customHeight="1">
      <c r="A126" s="137"/>
      <c r="B126" s="154"/>
      <c r="C126" s="31" t="s">
        <v>15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3" t="e">
        <f t="shared" si="10"/>
        <v>#DIV/0!</v>
      </c>
      <c r="J126" s="13" t="e">
        <f>G126/E126*100</f>
        <v>#DIV/0!</v>
      </c>
      <c r="K126" s="77"/>
    </row>
    <row r="127" spans="1:11" s="2" customFormat="1" ht="24" customHeight="1" thickBot="1">
      <c r="A127" s="137"/>
      <c r="B127" s="154"/>
      <c r="C127" s="69" t="s">
        <v>16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45" t="e">
        <f t="shared" si="10"/>
        <v>#DIV/0!</v>
      </c>
      <c r="J127" s="45" t="e">
        <f>G127/E127*100</f>
        <v>#DIV/0!</v>
      </c>
      <c r="K127" s="77"/>
    </row>
    <row r="128" spans="1:11" s="2" customFormat="1" ht="24" customHeight="1">
      <c r="A128" s="103"/>
      <c r="B128" s="149" t="s">
        <v>18</v>
      </c>
      <c r="C128" s="80" t="s">
        <v>17</v>
      </c>
      <c r="D128" s="81">
        <f>SUM(D129:D134)</f>
        <v>4229901.29</v>
      </c>
      <c r="E128" s="81">
        <f>SUM(E129:E134)</f>
        <v>663679.68000000005</v>
      </c>
      <c r="F128" s="81">
        <f>SUM(F129:F134)</f>
        <v>1850575.3599999999</v>
      </c>
      <c r="G128" s="81">
        <f>SUM(G129:G134)</f>
        <v>457737.54</v>
      </c>
      <c r="H128" s="81">
        <f>SUM(H129:H134)</f>
        <v>2308291.4299999997</v>
      </c>
      <c r="I128" s="82">
        <f t="shared" si="9"/>
        <v>54.570810800173533</v>
      </c>
      <c r="J128" s="82">
        <f t="shared" si="8"/>
        <v>68.969648129049233</v>
      </c>
      <c r="K128" s="77"/>
    </row>
    <row r="129" spans="1:11" s="2" customFormat="1" ht="24" customHeight="1">
      <c r="A129" s="104"/>
      <c r="B129" s="150"/>
      <c r="C129" s="28" t="s">
        <v>12</v>
      </c>
      <c r="D129" s="26">
        <f>SUM(D8+D14+D20+D26+D32+D38+D44+D50+D56+D62+D69+D75+D81+D87+D93+D99+D105+D111+D117)</f>
        <v>64016.04</v>
      </c>
      <c r="E129" s="26">
        <f>SUM(E8+E14+E20+E26+E32+E38+E44+E50+E56+E62+E69+E75+E81+E87+E93+E99+E105+E111+E117)</f>
        <v>12706.539999999997</v>
      </c>
      <c r="F129" s="26">
        <f>SUM(F8+F14+F20+F26+F32+F38+F44+F50+F56+F62+F69+F75+F81+F87+F93+F99+F105+F111+F117)</f>
        <v>51058.100000000006</v>
      </c>
      <c r="G129" s="26">
        <f>SUM(G8+G14+G20+G26+G32+G38+G44+G50+G56+G62+G69+G75+G81+G87+G93+G99+G105+G111+G117)</f>
        <v>12706.539999999997</v>
      </c>
      <c r="H129" s="26">
        <f>SUM(H8+H14+H20+H26+H32+H38+H44+H50+H56+H62+H69+H75+H81+H87+H93+H99+H105+H111+H117)</f>
        <v>63764.649999999994</v>
      </c>
      <c r="I129" s="27">
        <f t="shared" si="9"/>
        <v>99.607301545050262</v>
      </c>
      <c r="J129" s="27">
        <f t="shared" si="8"/>
        <v>100</v>
      </c>
      <c r="K129" s="77"/>
    </row>
    <row r="130" spans="1:11" s="2" customFormat="1" ht="24" customHeight="1">
      <c r="A130" s="104"/>
      <c r="B130" s="150"/>
      <c r="C130" s="28" t="s">
        <v>13</v>
      </c>
      <c r="D130" s="26">
        <f>SUM(D9+D15+D21+D27+D27+D33+D39+D45+D51+D57+D63+D70+D76+D82+D88+D94+D100+D106+D112+D118)</f>
        <v>1928739.67</v>
      </c>
      <c r="E130" s="26">
        <f t="shared" ref="E130:H132" si="12">SUM(E9+E15+E21+E27+E33+E39+E45+E51+E57+E63+E70+E76+E82+E88+E94+E100+E106+E112+E118)</f>
        <v>294267.45</v>
      </c>
      <c r="F130" s="26">
        <f t="shared" si="12"/>
        <v>829635.57999999984</v>
      </c>
      <c r="G130" s="26">
        <f t="shared" si="12"/>
        <v>213174.92</v>
      </c>
      <c r="H130" s="26">
        <f t="shared" si="12"/>
        <v>1042810.45</v>
      </c>
      <c r="I130" s="27">
        <f t="shared" si="9"/>
        <v>54.066936363682508</v>
      </c>
      <c r="J130" s="27">
        <f t="shared" si="8"/>
        <v>72.44257562295796</v>
      </c>
      <c r="K130" s="77"/>
    </row>
    <row r="131" spans="1:11" s="2" customFormat="1" ht="24" customHeight="1">
      <c r="A131" s="104"/>
      <c r="B131" s="150"/>
      <c r="C131" s="28" t="s">
        <v>14</v>
      </c>
      <c r="D131" s="26">
        <f>SUM(D10+D16+D22+D28+D34+D40+D46+D52+D58+D64+D71+D77+D83+D89+D95+D101+D107+D113+D119+D125)</f>
        <v>1903288.4600000002</v>
      </c>
      <c r="E131" s="26">
        <f t="shared" si="12"/>
        <v>346271.29</v>
      </c>
      <c r="F131" s="26">
        <f t="shared" si="12"/>
        <v>771866.30999999994</v>
      </c>
      <c r="G131" s="26">
        <f t="shared" si="12"/>
        <v>224596.37999999998</v>
      </c>
      <c r="H131" s="26">
        <f t="shared" si="12"/>
        <v>996462.09</v>
      </c>
      <c r="I131" s="27">
        <f t="shared" si="9"/>
        <v>52.354759193989949</v>
      </c>
      <c r="J131" s="27">
        <f t="shared" si="8"/>
        <v>64.861392349333954</v>
      </c>
      <c r="K131" s="77"/>
    </row>
    <row r="132" spans="1:11" s="2" customFormat="1" ht="24" customHeight="1" thickBot="1">
      <c r="A132" s="104"/>
      <c r="B132" s="150"/>
      <c r="C132" s="28" t="s">
        <v>45</v>
      </c>
      <c r="D132" s="26">
        <f>SUM(D11+D17+D23+D29+D35+D41+D47+D53+D59+D65+D72+D78+D84+D90+D96+D102+D108+D114+D120)</f>
        <v>271074.21999999997</v>
      </c>
      <c r="E132" s="26">
        <f t="shared" si="12"/>
        <v>3053.4</v>
      </c>
      <c r="F132" s="26">
        <f t="shared" si="12"/>
        <v>159050.87</v>
      </c>
      <c r="G132" s="26">
        <f t="shared" si="12"/>
        <v>1711.2</v>
      </c>
      <c r="H132" s="26">
        <f t="shared" si="12"/>
        <v>160762.07</v>
      </c>
      <c r="I132" s="27">
        <f t="shared" si="9"/>
        <v>59.305554766513765</v>
      </c>
      <c r="J132" s="27">
        <f t="shared" si="8"/>
        <v>56.042444488111606</v>
      </c>
      <c r="K132" s="77"/>
    </row>
    <row r="133" spans="1:11" s="2" customFormat="1" ht="26.25" thickBot="1">
      <c r="A133" s="105"/>
      <c r="B133" s="151"/>
      <c r="C133" s="86" t="s">
        <v>46</v>
      </c>
      <c r="D133" s="87">
        <v>1350.5</v>
      </c>
      <c r="E133" s="87">
        <v>318.5</v>
      </c>
      <c r="F133" s="87"/>
      <c r="G133" s="87">
        <v>47.3</v>
      </c>
      <c r="H133" s="87">
        <v>47.3</v>
      </c>
      <c r="I133" s="88">
        <f t="shared" si="9"/>
        <v>3.5024065161051459</v>
      </c>
      <c r="J133" s="88">
        <f>G133/E133*100</f>
        <v>14.850863422291994</v>
      </c>
      <c r="K133" s="76"/>
    </row>
    <row r="134" spans="1:11" s="2" customFormat="1" ht="39" thickBot="1">
      <c r="A134" s="1"/>
      <c r="C134" s="83" t="s">
        <v>16</v>
      </c>
      <c r="D134" s="84">
        <f>SUM(D12+D18+D24+D30+D36+D42+D48+D54+D60+D67+D73+D79+D85+D91+D97+D103+D109+D115+D121)</f>
        <v>61432.4</v>
      </c>
      <c r="E134" s="84">
        <f>SUM(E12+E18+E24+E30+E36+E42+E48+E54+E60+E67+E73+E79+E85+E91+E97+E103+E109+E115+E121)</f>
        <v>7062.5</v>
      </c>
      <c r="F134" s="84">
        <f>SUM(F12+F18+F24+F30+F36+F42+F48+F54+F60+F67+F73+F79+F85+F91+F97+F103+F109+F115+F121)</f>
        <v>38964.5</v>
      </c>
      <c r="G134" s="84">
        <f>SUM(G12+G18+G24+G30+G36+G42+G48+G54+G60+G67+G73+G79+G85+G91+G97+G103+G109+G115+G121)</f>
        <v>5501.2</v>
      </c>
      <c r="H134" s="84">
        <f>SUM(H12+H18+H24+H30+H36+H42+H48+H54+H60+H67+H73+H79+H85+H91+H97+H103+H109+H115+H121)</f>
        <v>44444.87</v>
      </c>
      <c r="I134" s="85">
        <f t="shared" si="9"/>
        <v>72.347604846953729</v>
      </c>
      <c r="J134" s="85">
        <f t="shared" si="8"/>
        <v>77.893097345132745</v>
      </c>
      <c r="K134" s="77"/>
    </row>
    <row r="135" spans="1:11" s="2" customFormat="1">
      <c r="A135" s="1"/>
      <c r="C135" s="3"/>
      <c r="D135" s="14"/>
      <c r="E135" s="3"/>
      <c r="F135" s="3"/>
      <c r="G135" s="3"/>
      <c r="H135" s="3"/>
      <c r="I135" s="5"/>
      <c r="J135" s="3"/>
      <c r="K135" s="77"/>
    </row>
    <row r="136" spans="1:11" s="2" customFormat="1">
      <c r="A136" s="1"/>
      <c r="C136" s="3"/>
      <c r="D136" s="3"/>
      <c r="E136" s="3"/>
      <c r="F136" s="3"/>
      <c r="G136" s="3"/>
      <c r="H136" s="3"/>
      <c r="I136" s="5"/>
      <c r="J136" s="3"/>
      <c r="K136" s="77"/>
    </row>
    <row r="137" spans="1:11" s="2" customFormat="1">
      <c r="A137" s="1"/>
      <c r="C137" s="3"/>
      <c r="D137" s="3"/>
      <c r="E137" s="3"/>
      <c r="F137" s="3"/>
      <c r="G137" s="3"/>
      <c r="H137" s="3"/>
      <c r="I137" s="5"/>
      <c r="J137" s="3"/>
      <c r="K137" s="77"/>
    </row>
    <row r="138" spans="1:11" s="2" customFormat="1" ht="15.75" thickBot="1">
      <c r="A138" s="1"/>
      <c r="C138" s="3"/>
      <c r="D138" s="3"/>
      <c r="E138" s="3"/>
      <c r="F138" s="3"/>
      <c r="G138" s="3"/>
      <c r="H138" s="3"/>
      <c r="I138" s="5"/>
      <c r="J138" s="3"/>
      <c r="K138" s="78"/>
    </row>
    <row r="142" spans="1:11">
      <c r="G142" s="6" t="s">
        <v>35</v>
      </c>
    </row>
  </sheetData>
  <mergeCells count="65">
    <mergeCell ref="A110:A115"/>
    <mergeCell ref="B110:B115"/>
    <mergeCell ref="K87:K92"/>
    <mergeCell ref="A128:A133"/>
    <mergeCell ref="B128:B133"/>
    <mergeCell ref="K93:K98"/>
    <mergeCell ref="A98:A103"/>
    <mergeCell ref="B98:B103"/>
    <mergeCell ref="A104:A109"/>
    <mergeCell ref="B104:B109"/>
    <mergeCell ref="A116:A121"/>
    <mergeCell ref="B116:B121"/>
    <mergeCell ref="A122:A127"/>
    <mergeCell ref="B122:B127"/>
    <mergeCell ref="K81:K86"/>
    <mergeCell ref="A92:A97"/>
    <mergeCell ref="B92:B97"/>
    <mergeCell ref="K50:K55"/>
    <mergeCell ref="A74:A79"/>
    <mergeCell ref="A80:A85"/>
    <mergeCell ref="B80:B85"/>
    <mergeCell ref="A86:A91"/>
    <mergeCell ref="B86:B91"/>
    <mergeCell ref="K69:K74"/>
    <mergeCell ref="A61:A67"/>
    <mergeCell ref="B61:B67"/>
    <mergeCell ref="A68:A73"/>
    <mergeCell ref="B68:B73"/>
    <mergeCell ref="B74:B79"/>
    <mergeCell ref="K75:K80"/>
    <mergeCell ref="K44:K49"/>
    <mergeCell ref="K56:K61"/>
    <mergeCell ref="K19:K24"/>
    <mergeCell ref="A37:A42"/>
    <mergeCell ref="B37:B42"/>
    <mergeCell ref="K25:K30"/>
    <mergeCell ref="K37:K42"/>
    <mergeCell ref="A55:A60"/>
    <mergeCell ref="B55:B60"/>
    <mergeCell ref="A43:A48"/>
    <mergeCell ref="B43:B48"/>
    <mergeCell ref="A49:A54"/>
    <mergeCell ref="B49:B54"/>
    <mergeCell ref="A31:A36"/>
    <mergeCell ref="B31:B36"/>
    <mergeCell ref="A19:A24"/>
    <mergeCell ref="B19:B24"/>
    <mergeCell ref="A25:A30"/>
    <mergeCell ref="B25:B30"/>
    <mergeCell ref="K13:K18"/>
    <mergeCell ref="A7:A12"/>
    <mergeCell ref="B7:B12"/>
    <mergeCell ref="K7:K12"/>
    <mergeCell ref="A13:A18"/>
    <mergeCell ref="B13:B18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2017-11-23T13:55:35Z</dcterms:modified>
</cp:coreProperties>
</file>