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<sst xmlns="http://schemas.openxmlformats.org/spreadsheetml/2006/main" count="181" uniqueCount="73">
  <si>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</si>
  <si>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</si>
  <si>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</si>
  <si>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</si>
  <si>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</si>
  <si>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</si>
  <si>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Фактически  профинансировано</t>
  </si>
  <si>
    <t>Выполнение программы за весь период в %% (гр. 8 --гр. 4)</t>
  </si>
  <si>
    <t xml:space="preserve">на начало текущего года  </t>
  </si>
  <si>
    <t xml:space="preserve">за весь период реализации программы (гр. 6 + гр. 7)   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</si>
  <si>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</si>
  <si>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</si>
  <si>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</si>
  <si>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</si>
  <si>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</si>
  <si>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</si>
  <si>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</si>
  <si>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</si>
  <si>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за отчетный период текущего года (с нарастающим итогом)   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</si>
  <si>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</si>
  <si>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</si>
  <si>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>Выполнение программы за текущий период (гр. 7/5)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</si>
  <si>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</si>
  <si>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</si>
  <si>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</si>
  <si>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"Развитие физической культуры и спорта на территории Киржачского района на 2016-2019 годы"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</si>
  <si>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</si>
  <si>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</si>
  <si>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 xml:space="preserve">Муниципальная программа  «Повышение безопасности дорожного движения в 2017-2020 годах»                                                                 </t>
  </si>
  <si>
    <t xml:space="preserve">Муниципальная программа  «Социальное и демографическое развитие Киржачского района на 2017-2019 годы»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</si>
  <si>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 на 2017-2019 годы»                                                                    </t>
  </si>
  <si>
    <t xml:space="preserve">Муниципальная программа  «Снижение административных барьеров, оптимизация и повышение качества предоставления муниципальных услуг, в том числе на базе многофункционально-
го  центра предоставления муниципальных услуг в Киржачском районе на 2017 – 2019 годы» </t>
  </si>
  <si>
    <t>Муниципальная программа "Комплексное развитие социальной инфраструктуры в Киржачском районе Владимирской области на 2017-2020 годы"</t>
  </si>
  <si>
    <t>Средства поселений, переданные МО Киржачский район</t>
  </si>
  <si>
    <t>Бюджет  поселений (переданные полномочия)</t>
  </si>
  <si>
    <t>Бюджет поселений</t>
  </si>
  <si>
    <t>Муниципальная программа "Укрепление единства российской нации и этнокультурное развитие народов, проживающих на территории Киржачского района Владимирской области на 2017-2020 годы"</t>
  </si>
  <si>
    <t>Средства , полученные  из поселений МО Киржачский район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</si>
  <si>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</si>
  <si>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</si>
  <si>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</si>
  <si>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</si>
  <si>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 xml:space="preserve">Муниципальная программа муниципального образования Киржачский район «Развитие культуры и туризма»
</t>
  </si>
  <si>
    <t>Муниципальная программа "Информатизация Киржачского района"</t>
  </si>
  <si>
    <t xml:space="preserve">Муниципальная программа  «Обеспечение безопасности населения и территорий Киржачского района на 2019-2021 годы»
</t>
  </si>
  <si>
    <t>Муниципальная программа "Формирование доступной среды жизнедеятельности для инвалидов муниципального образования Киржачский район на 2019-2022 годы"</t>
  </si>
  <si>
    <t>Муниципальная программа "Развитие муниципальной службы Киржачского района на 2017-2020 годы"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</si>
  <si>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2 квартал  2019 года  
</t>
  </si>
  <si>
    <t>Муниципальная программа "Противодействие злоупотреблению наркотиками и их незаконному обороту на 2018-2020 годы"</t>
  </si>
  <si>
    <t>Срок фактического поступления бюджетных средств</t>
  </si>
  <si>
    <t>февраль 122,7;март 44,0; апрель 63,6; май 293,3; июнь 314,56</t>
  </si>
  <si>
    <t>21.05.2019 1338,8;27.03.2019 2236,6; 28.03.2019 766; 26.06.2019 489,8; 27.06.2019 131,1</t>
  </si>
  <si>
    <t xml:space="preserve">22.05.2019 236,2; 25.03.2019 306,4;22.03.2019 131,3;22.03.2019 306,4; 22.03.2019 393,9 </t>
  </si>
  <si>
    <t>админ.района 612,9</t>
  </si>
  <si>
    <t>админ.района 40</t>
  </si>
  <si>
    <t>январь 7,5; март 3,4; апрель 34,7; май 305,2; июнь 103,4</t>
  </si>
  <si>
    <t>админ.района 454,2</t>
  </si>
  <si>
    <t>01.04.2019 430,0; 06.05.2019 430,0; 31.05.2019 430,0</t>
  </si>
  <si>
    <t>январь 468,6;февраль 510,4;март 674,4; апрель 104,2; май 95,5; июнь 81,0</t>
  </si>
  <si>
    <t>ежемесячно</t>
  </si>
  <si>
    <t>февраль 1090,1; март 865,4; апрель 427,3; май 275,5; июнь 97</t>
  </si>
  <si>
    <t>январь 16,6; февраль 87,1; март 99,7; апрель 154,2;май 55,5; июнь754,1</t>
  </si>
  <si>
    <t>январь 761,5;февраль 620,0;март 977,0; апрель 1815,9; май 2801,3; июнь 382,6</t>
  </si>
  <si>
    <t>февраль 4,5; май 13,18</t>
  </si>
  <si>
    <t>январь 73,0;февраль 58,6; март 24,7;апрель 56,6; май 379,0; июнь 21,0.                                  МКУ "Управление куцльтуры, молодежной политики, туризма Киржачского района" 418,614 тыс. руб. (в т.ч. январь 10,0; февраль 62,0; март 112,4; апрель 92,0; май 15,0; июнь 127,214)</t>
  </si>
  <si>
    <t>февраль 40,0                                                      МКУ "Управление куцльтуры, молодежной политики, туризма Киржачского района" 46,4 тыс. руб. (в т.ч. 21.02.2019 -16,4 т.р.; 04.06.2019 - 30 т.р.)</t>
  </si>
  <si>
    <t xml:space="preserve">МКУ "Управление куцльтуры, молодежной политики, туризма Киржачского района" </t>
  </si>
  <si>
    <t>29.03.2019 - 22 т.р.; 7.06.2019 - 524,3 т.р.; 20.06.2019 - 1495,7 т.р.</t>
  </si>
  <si>
    <t>январь 2609,3; февраль 3731,4; март 4081,9; апрель 4627,9; май 4700; июнь 5028,3 т.р.</t>
  </si>
  <si>
    <t>январь 984,6; февраль 947,4; март 1235,7; апрель 882, 2; май 827,2; июнь 714,7 т.р.</t>
  </si>
  <si>
    <t>январь 89,9; февраль 189,9; март 70,3; апрель 163,7; май 100,8; июнь 118,8 т.р.</t>
  </si>
  <si>
    <t>МКУ "Управление куцльтуры, молодежной политики, туризма Киржачского района"    04.06.2019    2,3 т.р.</t>
  </si>
  <si>
    <t>Средства поступают по потребности согласно заявок управления образования администрации Киржачского  района точно в указанные в них сроки.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</si>
</sst>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2" fontId="4" fillId="33" borderId="13" xfId="55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14" xfId="55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4" fillId="33" borderId="15" xfId="55" applyNumberFormat="1" applyFont="1" applyFill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2" fontId="2" fillId="34" borderId="11" xfId="0" applyNumberFormat="1" applyFont="1" applyFill="1" applyBorder="1" applyAlignment="1">
      <alignment vertical="top"/>
    </xf>
    <xf numFmtId="2" fontId="4" fillId="34" borderId="13" xfId="55" applyNumberFormat="1" applyFont="1" applyFill="1" applyBorder="1" applyAlignment="1">
      <alignment/>
    </xf>
    <xf numFmtId="2" fontId="4" fillId="35" borderId="16" xfId="0" applyNumberFormat="1" applyFont="1" applyFill="1" applyBorder="1" applyAlignment="1">
      <alignment/>
    </xf>
    <xf numFmtId="2" fontId="4" fillId="35" borderId="16" xfId="55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2" fontId="4" fillId="35" borderId="13" xfId="55" applyNumberFormat="1" applyFont="1" applyFill="1" applyBorder="1" applyAlignment="1">
      <alignment/>
    </xf>
    <xf numFmtId="2" fontId="4" fillId="35" borderId="14" xfId="55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4" fillId="35" borderId="11" xfId="55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2" fillId="33" borderId="20" xfId="0" applyFont="1" applyFill="1" applyBorder="1" applyAlignment="1">
      <alignment/>
    </xf>
    <xf numFmtId="0" fontId="6" fillId="0" borderId="18" xfId="0" applyFont="1" applyBorder="1" applyAlignment="1">
      <alignment vertical="top" wrapText="1"/>
    </xf>
    <xf numFmtId="0" fontId="7" fillId="0" borderId="18" xfId="0" applyFont="1" applyBorder="1" applyAlignment="1">
      <alignment wrapText="1"/>
    </xf>
    <xf numFmtId="0" fontId="2" fillId="33" borderId="18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2" fillId="33" borderId="21" xfId="0" applyFont="1" applyFill="1" applyBorder="1" applyAlignment="1">
      <alignment vertical="top" wrapText="1"/>
    </xf>
    <xf numFmtId="2" fontId="4" fillId="33" borderId="22" xfId="55" applyNumberFormat="1" applyFont="1" applyFill="1" applyBorder="1" applyAlignment="1">
      <alignment/>
    </xf>
    <xf numFmtId="2" fontId="4" fillId="33" borderId="23" xfId="55" applyNumberFormat="1" applyFont="1" applyFill="1" applyBorder="1" applyAlignment="1">
      <alignment/>
    </xf>
    <xf numFmtId="2" fontId="4" fillId="33" borderId="24" xfId="55" applyNumberFormat="1" applyFont="1" applyFill="1" applyBorder="1" applyAlignment="1">
      <alignment/>
    </xf>
    <xf numFmtId="2" fontId="4" fillId="34" borderId="24" xfId="55" applyNumberFormat="1" applyFont="1" applyFill="1" applyBorder="1" applyAlignment="1">
      <alignment/>
    </xf>
    <xf numFmtId="0" fontId="6" fillId="0" borderId="17" xfId="0" applyFont="1" applyBorder="1" applyAlignment="1">
      <alignment vertical="top"/>
    </xf>
    <xf numFmtId="0" fontId="6" fillId="0" borderId="21" xfId="0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right"/>
    </xf>
    <xf numFmtId="2" fontId="4" fillId="35" borderId="25" xfId="55" applyNumberFormat="1" applyFont="1" applyFill="1" applyBorder="1" applyAlignment="1">
      <alignment/>
    </xf>
    <xf numFmtId="2" fontId="4" fillId="35" borderId="24" xfId="55" applyNumberFormat="1" applyFont="1" applyFill="1" applyBorder="1" applyAlignment="1">
      <alignment/>
    </xf>
    <xf numFmtId="2" fontId="4" fillId="35" borderId="22" xfId="55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2" fontId="4" fillId="35" borderId="27" xfId="55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vertical="top" wrapText="1"/>
    </xf>
    <xf numFmtId="0" fontId="24" fillId="0" borderId="28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Border="1" applyAlignment="1">
      <alignment/>
    </xf>
    <xf numFmtId="0" fontId="2" fillId="0" borderId="29" xfId="0" applyFont="1" applyBorder="1" applyAlignment="1">
      <alignment vertical="top"/>
    </xf>
    <xf numFmtId="0" fontId="3" fillId="0" borderId="28" xfId="0" applyNumberFormat="1" applyFont="1" applyBorder="1" applyAlignment="1">
      <alignment vertical="top" wrapText="1"/>
    </xf>
    <xf numFmtId="0" fontId="3" fillId="0" borderId="29" xfId="0" applyNumberFormat="1" applyFont="1" applyBorder="1" applyAlignment="1">
      <alignment vertical="top" wrapText="1"/>
    </xf>
    <xf numFmtId="0" fontId="3" fillId="0" borderId="30" xfId="0" applyNumberFormat="1" applyFont="1" applyBorder="1" applyAlignment="1">
      <alignment vertical="top" wrapText="1"/>
    </xf>
    <xf numFmtId="17" fontId="3" fillId="0" borderId="29" xfId="0" applyNumberFormat="1" applyFont="1" applyBorder="1" applyAlignment="1">
      <alignment horizontal="left" vertical="top" wrapText="1"/>
    </xf>
    <xf numFmtId="0" fontId="2" fillId="0" borderId="28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14" fontId="2" fillId="0" borderId="29" xfId="0" applyNumberFormat="1" applyFont="1" applyBorder="1" applyAlignment="1">
      <alignment horizontal="left"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0" xfId="0" applyFont="1" applyBorder="1" applyAlignment="1">
      <alignment vertical="top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36" borderId="31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4" borderId="34" xfId="0" applyNumberFormat="1" applyFont="1" applyFill="1" applyBorder="1" applyAlignment="1">
      <alignment vertical="center" wrapText="1"/>
    </xf>
    <xf numFmtId="0" fontId="4" fillId="4" borderId="35" xfId="0" applyNumberFormat="1" applyFont="1" applyFill="1" applyBorder="1" applyAlignment="1">
      <alignment vertical="center" wrapText="1"/>
    </xf>
    <xf numFmtId="0" fontId="4" fillId="4" borderId="36" xfId="0" applyNumberFormat="1" applyFont="1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4" fillId="4" borderId="31" xfId="0" applyFont="1" applyFill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4" fillId="4" borderId="32" xfId="0" applyFont="1" applyFill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4" fillId="4" borderId="33" xfId="0" applyFont="1" applyFill="1" applyBorder="1" applyAlignment="1">
      <alignment vertical="center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/>
    </xf>
    <xf numFmtId="2" fontId="4" fillId="35" borderId="16" xfId="0" applyNumberFormat="1" applyFont="1" applyFill="1" applyBorder="1" applyAlignment="1">
      <alignment vertical="top"/>
    </xf>
    <xf numFmtId="0" fontId="3" fillId="0" borderId="39" xfId="0" applyNumberFormat="1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2" fontId="2" fillId="0" borderId="1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/>
    </xf>
    <xf numFmtId="0" fontId="3" fillId="0" borderId="40" xfId="0" applyNumberFormat="1" applyFont="1" applyBorder="1" applyAlignment="1">
      <alignment vertical="top" wrapText="1"/>
    </xf>
    <xf numFmtId="0" fontId="3" fillId="0" borderId="41" xfId="0" applyNumberFormat="1" applyFont="1" applyBorder="1" applyAlignment="1">
      <alignment vertical="top" wrapText="1"/>
    </xf>
    <xf numFmtId="0" fontId="3" fillId="0" borderId="42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3" fillId="0" borderId="43" xfId="0" applyNumberFormat="1" applyFont="1" applyBorder="1" applyAlignment="1">
      <alignment vertical="top" wrapText="1"/>
    </xf>
    <xf numFmtId="0" fontId="26" fillId="0" borderId="44" xfId="0" applyNumberFormat="1" applyFont="1" applyBorder="1" applyAlignment="1">
      <alignment horizontal="center" vertical="top" wrapText="1"/>
    </xf>
    <xf numFmtId="0" fontId="26" fillId="0" borderId="39" xfId="0" applyNumberFormat="1" applyFont="1" applyBorder="1" applyAlignment="1">
      <alignment horizontal="center" vertical="top" wrapText="1"/>
    </xf>
    <xf numFmtId="0" fontId="4" fillId="37" borderId="31" xfId="0" applyFont="1" applyFill="1" applyBorder="1" applyAlignment="1">
      <alignment horizontal="left" vertical="center" wrapText="1"/>
    </xf>
    <xf numFmtId="0" fontId="4" fillId="37" borderId="32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4" fillId="37" borderId="33" xfId="0" applyFont="1" applyFill="1" applyBorder="1" applyAlignment="1">
      <alignment horizontal="left" vertical="center" wrapText="1"/>
    </xf>
    <xf numFmtId="0" fontId="4" fillId="37" borderId="31" xfId="0" applyFont="1" applyFill="1" applyBorder="1" applyAlignment="1">
      <alignment vertical="center" wrapText="1"/>
    </xf>
    <xf numFmtId="0" fontId="4" fillId="37" borderId="32" xfId="0" applyFont="1" applyFill="1" applyBorder="1" applyAlignment="1">
      <alignment vertical="center" wrapText="1"/>
    </xf>
    <xf numFmtId="0" fontId="4" fillId="37" borderId="33" xfId="0" applyFont="1" applyFill="1" applyBorder="1" applyAlignment="1">
      <alignment vertical="center" wrapText="1"/>
    </xf>
    <xf numFmtId="0" fontId="4" fillId="4" borderId="31" xfId="0" applyNumberFormat="1" applyFont="1" applyFill="1" applyBorder="1" applyAlignment="1">
      <alignment vertical="center" wrapText="1"/>
    </xf>
    <xf numFmtId="2" fontId="4" fillId="35" borderId="41" xfId="55" applyNumberFormat="1" applyFont="1" applyFill="1" applyBorder="1" applyAlignment="1">
      <alignment/>
    </xf>
    <xf numFmtId="0" fontId="4" fillId="4" borderId="32" xfId="0" applyNumberFormat="1" applyFont="1" applyFill="1" applyBorder="1" applyAlignment="1">
      <alignment vertical="center" wrapText="1"/>
    </xf>
    <xf numFmtId="0" fontId="4" fillId="4" borderId="33" xfId="0" applyNumberFormat="1" applyFont="1" applyFill="1" applyBorder="1" applyAlignment="1">
      <alignment vertical="center" wrapText="1"/>
    </xf>
    <xf numFmtId="2" fontId="4" fillId="35" borderId="16" xfId="58" applyNumberFormat="1" applyFont="1" applyFill="1" applyBorder="1" applyAlignment="1">
      <alignment horizontal="right"/>
    </xf>
    <xf numFmtId="2" fontId="4" fillId="35" borderId="42" xfId="55" applyNumberFormat="1" applyFont="1" applyFill="1" applyBorder="1" applyAlignment="1">
      <alignment/>
    </xf>
    <xf numFmtId="2" fontId="2" fillId="0" borderId="13" xfId="58" applyNumberFormat="1" applyFont="1" applyBorder="1" applyAlignment="1">
      <alignment/>
    </xf>
    <xf numFmtId="2" fontId="2" fillId="38" borderId="13" xfId="0" applyNumberFormat="1" applyFont="1" applyFill="1" applyBorder="1" applyAlignment="1">
      <alignment/>
    </xf>
    <xf numFmtId="2" fontId="4" fillId="35" borderId="43" xfId="55" applyNumberFormat="1" applyFont="1" applyFill="1" applyBorder="1" applyAlignment="1">
      <alignment/>
    </xf>
    <xf numFmtId="0" fontId="4" fillId="4" borderId="31" xfId="0" applyFont="1" applyFill="1" applyBorder="1" applyAlignment="1">
      <alignment horizontal="center" vertical="top" wrapText="1"/>
    </xf>
    <xf numFmtId="0" fontId="4" fillId="4" borderId="32" xfId="0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/>
    </xf>
    <xf numFmtId="0" fontId="4" fillId="4" borderId="33" xfId="0" applyFont="1" applyFill="1" applyBorder="1" applyAlignment="1">
      <alignment horizontal="center" vertical="top" wrapText="1"/>
    </xf>
    <xf numFmtId="2" fontId="2" fillId="0" borderId="14" xfId="0" applyNumberFormat="1" applyFont="1" applyBorder="1" applyAlignment="1">
      <alignment/>
    </xf>
    <xf numFmtId="0" fontId="7" fillId="0" borderId="18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vertical="top"/>
    </xf>
    <xf numFmtId="2" fontId="2" fillId="0" borderId="13" xfId="0" applyNumberFormat="1" applyFont="1" applyFill="1" applyBorder="1" applyAlignment="1">
      <alignment/>
    </xf>
    <xf numFmtId="0" fontId="4" fillId="4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4" fillId="37" borderId="31" xfId="0" applyFont="1" applyFill="1" applyBorder="1" applyAlignment="1">
      <alignment horizontal="center" vertical="center" wrapText="1"/>
    </xf>
    <xf numFmtId="2" fontId="4" fillId="35" borderId="16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0" fontId="4" fillId="37" borderId="32" xfId="0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4" fillId="37" borderId="33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vertical="top"/>
    </xf>
    <xf numFmtId="2" fontId="4" fillId="35" borderId="45" xfId="55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1" xfId="0" applyFont="1" applyBorder="1" applyAlignment="1">
      <alignment horizontal="center"/>
    </xf>
    <xf numFmtId="2" fontId="2" fillId="0" borderId="14" xfId="0" applyNumberFormat="1" applyFont="1" applyBorder="1" applyAlignment="1">
      <alignment vertical="top"/>
    </xf>
    <xf numFmtId="2" fontId="4" fillId="35" borderId="10" xfId="55" applyNumberFormat="1" applyFont="1" applyFill="1" applyBorder="1" applyAlignment="1">
      <alignment/>
    </xf>
    <xf numFmtId="2" fontId="4" fillId="35" borderId="12" xfId="55" applyNumberFormat="1" applyFont="1" applyFill="1" applyBorder="1" applyAlignment="1">
      <alignment/>
    </xf>
    <xf numFmtId="2" fontId="4" fillId="35" borderId="46" xfId="55" applyNumberFormat="1" applyFont="1" applyFill="1" applyBorder="1" applyAlignment="1">
      <alignment/>
    </xf>
    <xf numFmtId="2" fontId="2" fillId="0" borderId="16" xfId="0" applyNumberFormat="1" applyFont="1" applyBorder="1" applyAlignment="1">
      <alignment/>
    </xf>
    <xf numFmtId="0" fontId="24" fillId="0" borderId="3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114300</xdr:colOff>
      <xdr:row>74</xdr:row>
      <xdr:rowOff>0</xdr:rowOff>
    </xdr:from>
    <xdr:ext cx="190500" cy="266700"/>
    <xdr:sp>
      <xdr:nvSpPr>
        <xdr:cNvPr id="1" name="TextBox 1"/>
        <xdr:cNvSpPr txBox="1">
          <a:spLocks noChangeArrowheads="1"/>
        </xdr:cNvSpPr>
      </xdr:nvSpPr>
      <xdr:spPr>
        <a:xfrm>
          <a:off x="7820025" y="28184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74</xdr:row>
      <xdr:rowOff>0</xdr:rowOff>
    </xdr:from>
    <xdr:ext cx="190500" cy="266700"/>
    <xdr:sp>
      <xdr:nvSpPr>
        <xdr:cNvPr id="2" name="TextBox 2"/>
        <xdr:cNvSpPr txBox="1">
          <a:spLocks noChangeArrowheads="1"/>
        </xdr:cNvSpPr>
      </xdr:nvSpPr>
      <xdr:spPr>
        <a:xfrm>
          <a:off x="7820025" y="281844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80</xdr:row>
      <xdr:rowOff>0</xdr:rowOff>
    </xdr:from>
    <xdr:ext cx="190500" cy="266700"/>
    <xdr:sp>
      <xdr:nvSpPr>
        <xdr:cNvPr id="3" name="TextBox 3"/>
        <xdr:cNvSpPr txBox="1">
          <a:spLocks noChangeArrowheads="1"/>
        </xdr:cNvSpPr>
      </xdr:nvSpPr>
      <xdr:spPr>
        <a:xfrm>
          <a:off x="7820025" y="30537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80</xdr:row>
      <xdr:rowOff>0</xdr:rowOff>
    </xdr:from>
    <xdr:ext cx="190500" cy="266700"/>
    <xdr:sp>
      <xdr:nvSpPr>
        <xdr:cNvPr id="4" name="TextBox 4"/>
        <xdr:cNvSpPr txBox="1">
          <a:spLocks noChangeArrowheads="1"/>
        </xdr:cNvSpPr>
      </xdr:nvSpPr>
      <xdr:spPr>
        <a:xfrm>
          <a:off x="7820025" y="305371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86</xdr:row>
      <xdr:rowOff>0</xdr:rowOff>
    </xdr:from>
    <xdr:ext cx="190500" cy="266700"/>
    <xdr:sp>
      <xdr:nvSpPr>
        <xdr:cNvPr id="5" name="TextBox 5"/>
        <xdr:cNvSpPr txBox="1">
          <a:spLocks noChangeArrowheads="1"/>
        </xdr:cNvSpPr>
      </xdr:nvSpPr>
      <xdr:spPr>
        <a:xfrm>
          <a:off x="7820025" y="33670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86</xdr:row>
      <xdr:rowOff>0</xdr:rowOff>
    </xdr:from>
    <xdr:ext cx="190500" cy="266700"/>
    <xdr:sp>
      <xdr:nvSpPr>
        <xdr:cNvPr id="6" name="TextBox 6"/>
        <xdr:cNvSpPr txBox="1">
          <a:spLocks noChangeArrowheads="1"/>
        </xdr:cNvSpPr>
      </xdr:nvSpPr>
      <xdr:spPr>
        <a:xfrm>
          <a:off x="7820025" y="336708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92</xdr:row>
      <xdr:rowOff>0</xdr:rowOff>
    </xdr:from>
    <xdr:ext cx="190500" cy="266700"/>
    <xdr:sp>
      <xdr:nvSpPr>
        <xdr:cNvPr id="7" name="TextBox 7"/>
        <xdr:cNvSpPr txBox="1">
          <a:spLocks noChangeArrowheads="1"/>
        </xdr:cNvSpPr>
      </xdr:nvSpPr>
      <xdr:spPr>
        <a:xfrm>
          <a:off x="7820025" y="35899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92</xdr:row>
      <xdr:rowOff>0</xdr:rowOff>
    </xdr:from>
    <xdr:ext cx="190500" cy="266700"/>
    <xdr:sp>
      <xdr:nvSpPr>
        <xdr:cNvPr id="8" name="TextBox 8"/>
        <xdr:cNvSpPr txBox="1">
          <a:spLocks noChangeArrowheads="1"/>
        </xdr:cNvSpPr>
      </xdr:nvSpPr>
      <xdr:spPr>
        <a:xfrm>
          <a:off x="7820025" y="358997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98</xdr:row>
      <xdr:rowOff>0</xdr:rowOff>
    </xdr:from>
    <xdr:ext cx="190500" cy="266700"/>
    <xdr:sp>
      <xdr:nvSpPr>
        <xdr:cNvPr id="9" name="TextBox 9"/>
        <xdr:cNvSpPr txBox="1">
          <a:spLocks noChangeArrowheads="1"/>
        </xdr:cNvSpPr>
      </xdr:nvSpPr>
      <xdr:spPr>
        <a:xfrm>
          <a:off x="7820025" y="37976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114300</xdr:colOff>
      <xdr:row>98</xdr:row>
      <xdr:rowOff>0</xdr:rowOff>
    </xdr:from>
    <xdr:ext cx="190500" cy="266700"/>
    <xdr:sp>
      <xdr:nvSpPr>
        <xdr:cNvPr id="10" name="TextBox 10"/>
        <xdr:cNvSpPr txBox="1">
          <a:spLocks noChangeArrowheads="1"/>
        </xdr:cNvSpPr>
      </xdr:nvSpPr>
      <xdr:spPr>
        <a:xfrm>
          <a:off x="7820025" y="379761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="130" zoomScaleNormal="130" zoomScalePageLayoutView="0" workbookViewId="0" topLeftCell="A73">
      <selection activeCell="D138" sqref="D138"/>
    </sheetView>
  </sheetViews>
  <sheetFormatPr defaultColWidth="9.140625" defaultRowHeight="15"/>
  <cols>
    <col min="1" max="1" width="4.57421875" style="1" customWidth="1"/>
    <col min="2" max="2" width="22.140625" style="2" customWidth="1"/>
    <col min="3" max="3" width="11.7109375" style="3" customWidth="1"/>
    <col min="4" max="4" width="11.421875" style="3" customWidth="1"/>
    <col min="5" max="5" width="10.7109375" style="3" customWidth="1"/>
    <col min="6" max="6" width="10.57421875" style="3" customWidth="1"/>
    <col min="7" max="7" width="12.8515625" style="3" customWidth="1"/>
    <col min="8" max="8" width="12.7109375" style="3" customWidth="1"/>
    <col min="9" max="9" width="9.7109375" style="5" customWidth="1"/>
    <col min="10" max="10" width="9.140625" style="3" customWidth="1"/>
    <col min="11" max="11" width="35.28125" style="2" customWidth="1"/>
    <col min="12" max="16384" width="9.140625" style="3" customWidth="1"/>
  </cols>
  <sheetData>
    <row r="1" spans="1:11" s="2" customFormat="1" ht="15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s="2" customFormat="1" ht="1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s="2" customFormat="1" ht="15">
      <c r="A3" s="9"/>
      <c r="B3" s="4"/>
      <c r="C3" s="4"/>
      <c r="D3" s="4"/>
      <c r="E3" s="4"/>
      <c r="F3" s="4"/>
      <c r="G3" s="4"/>
      <c r="H3" s="4"/>
      <c r="I3" s="4"/>
      <c r="J3" s="4"/>
      <c r="K3" s="2" t="s">
        <v>0</v>
      </c>
    </row>
    <row r="4" spans="1:11" s="2" customFormat="1" ht="15">
      <c r="A4" s="78" t="s">
        <v>1</v>
      </c>
      <c r="B4" s="80" t="s">
        <v>2</v>
      </c>
      <c r="C4" s="80" t="s">
        <v>3</v>
      </c>
      <c r="D4" s="80" t="s">
        <v>4</v>
      </c>
      <c r="E4" s="80" t="s">
        <v>5</v>
      </c>
      <c r="F4" s="81" t="s">
        <v>6</v>
      </c>
      <c r="G4" s="82"/>
      <c r="H4" s="83"/>
      <c r="I4" s="80" t="s">
        <v>7</v>
      </c>
      <c r="J4" s="84" t="s">
        <v>21</v>
      </c>
      <c r="K4" s="80" t="s">
        <v>49</v>
      </c>
    </row>
    <row r="5" spans="1:11" s="2" customFormat="1" ht="66.75" customHeight="1">
      <c r="A5" s="79"/>
      <c r="B5" s="80"/>
      <c r="C5" s="80"/>
      <c r="D5" s="80"/>
      <c r="E5" s="80"/>
      <c r="F5" s="18" t="s">
        <v>8</v>
      </c>
      <c r="G5" s="18" t="s">
        <v>18</v>
      </c>
      <c r="H5" s="10" t="s">
        <v>9</v>
      </c>
      <c r="I5" s="80"/>
      <c r="J5" s="85"/>
      <c r="K5" s="80"/>
    </row>
    <row r="6" spans="1:11" s="11" customFormat="1" ht="15.7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</row>
    <row r="7" spans="1:11" s="2" customFormat="1" ht="15">
      <c r="A7" s="71">
        <v>1</v>
      </c>
      <c r="B7" s="86" t="s">
        <v>39</v>
      </c>
      <c r="C7" s="45" t="s">
        <v>10</v>
      </c>
      <c r="D7" s="25">
        <f>SUM(D8:D12)</f>
        <v>110003.38</v>
      </c>
      <c r="E7" s="25">
        <f>SUM(E8:E12)</f>
        <v>16130.8</v>
      </c>
      <c r="F7" s="25">
        <f>SUM(F8:F12)</f>
        <v>85207.01000000001</v>
      </c>
      <c r="G7" s="25">
        <v>838.16</v>
      </c>
      <c r="H7" s="25">
        <f>SUM(H8:H12)</f>
        <v>86045.17</v>
      </c>
      <c r="I7" s="26">
        <f>SUM(H7/D7*100)</f>
        <v>78.22047831621173</v>
      </c>
      <c r="J7" s="48">
        <f>SUM(G7/E7*100)</f>
        <v>5.196022515932254</v>
      </c>
      <c r="K7" s="68"/>
    </row>
    <row r="8" spans="1:11" s="19" customFormat="1" ht="22.5">
      <c r="A8" s="72"/>
      <c r="B8" s="87"/>
      <c r="C8" s="36" t="s">
        <v>11</v>
      </c>
      <c r="D8" s="27">
        <v>26009.89</v>
      </c>
      <c r="E8" s="27">
        <v>3074</v>
      </c>
      <c r="F8" s="27">
        <v>22544.97</v>
      </c>
      <c r="G8" s="27"/>
      <c r="H8" s="27">
        <v>22544.97</v>
      </c>
      <c r="I8" s="28">
        <f>SUM(H8/D8*100)</f>
        <v>86.67845192732457</v>
      </c>
      <c r="J8" s="49">
        <f>SUM(G8/E8*100)</f>
        <v>0</v>
      </c>
      <c r="K8" s="69"/>
    </row>
    <row r="9" spans="1:11" s="19" customFormat="1" ht="22.5">
      <c r="A9" s="72"/>
      <c r="B9" s="87"/>
      <c r="C9" s="36" t="s">
        <v>12</v>
      </c>
      <c r="D9" s="27">
        <v>36297.97</v>
      </c>
      <c r="E9" s="27">
        <v>2470.9</v>
      </c>
      <c r="F9" s="27">
        <v>32298.84</v>
      </c>
      <c r="G9" s="27"/>
      <c r="H9" s="27">
        <v>32298.84</v>
      </c>
      <c r="I9" s="28">
        <f>SUM(H9/D9*100)</f>
        <v>88.98249681731512</v>
      </c>
      <c r="J9" s="49">
        <f>SUM(G9/E9*100)</f>
        <v>0</v>
      </c>
      <c r="K9" s="69"/>
    </row>
    <row r="10" spans="1:11" s="19" customFormat="1" ht="33.75">
      <c r="A10" s="72"/>
      <c r="B10" s="87"/>
      <c r="C10" s="36" t="s">
        <v>13</v>
      </c>
      <c r="D10" s="27">
        <v>36580.95</v>
      </c>
      <c r="E10" s="27">
        <v>10585.9</v>
      </c>
      <c r="F10" s="27">
        <v>19248.6</v>
      </c>
      <c r="G10" s="27">
        <v>838.16</v>
      </c>
      <c r="H10" s="27">
        <f>SUM(F10+G10)</f>
        <v>20086.76</v>
      </c>
      <c r="I10" s="28">
        <f>SUM(H10/D10*100)</f>
        <v>54.91043835657631</v>
      </c>
      <c r="J10" s="49">
        <f>SUM(G10/E10*100)</f>
        <v>7.917701848685516</v>
      </c>
      <c r="K10" s="69" t="s">
        <v>50</v>
      </c>
    </row>
    <row r="11" spans="1:11" s="19" customFormat="1" ht="15">
      <c r="A11" s="72"/>
      <c r="B11" s="87"/>
      <c r="C11" s="36"/>
      <c r="D11" s="27"/>
      <c r="E11" s="27"/>
      <c r="F11" s="27"/>
      <c r="G11" s="27"/>
      <c r="H11" s="27"/>
      <c r="I11" s="28" t="e">
        <f aca="true" t="shared" si="0" ref="I11:I64">(H11/D11)*100</f>
        <v>#DIV/0!</v>
      </c>
      <c r="J11" s="49" t="e">
        <f aca="true" t="shared" si="1" ref="J11:J71">G11/E11*100</f>
        <v>#DIV/0!</v>
      </c>
      <c r="K11" s="69"/>
    </row>
    <row r="12" spans="1:11" s="19" customFormat="1" ht="23.25" thickBot="1">
      <c r="A12" s="73"/>
      <c r="B12" s="88"/>
      <c r="C12" s="46" t="s">
        <v>15</v>
      </c>
      <c r="D12" s="47">
        <v>11114.57</v>
      </c>
      <c r="E12" s="47"/>
      <c r="F12" s="47">
        <v>11114.6</v>
      </c>
      <c r="G12" s="47"/>
      <c r="H12" s="47">
        <f>SUM(F12+G12)</f>
        <v>11114.6</v>
      </c>
      <c r="I12" s="29">
        <f>SUM(H12/D12*100)</f>
        <v>100.00026991597517</v>
      </c>
      <c r="J12" s="50" t="e">
        <f>SUM(G12/E12*100)</f>
        <v>#DIV/0!</v>
      </c>
      <c r="K12" s="70"/>
    </row>
    <row r="13" spans="1:11" s="2" customFormat="1" ht="15">
      <c r="A13" s="89">
        <v>2</v>
      </c>
      <c r="B13" s="100" t="s">
        <v>22</v>
      </c>
      <c r="C13" s="101" t="s">
        <v>10</v>
      </c>
      <c r="D13" s="25">
        <f>SUM(D14,D15,D16,D17,D18)</f>
        <v>100486.9</v>
      </c>
      <c r="E13" s="25">
        <f>SUM(E14:E18)</f>
        <v>12907.3</v>
      </c>
      <c r="F13" s="25">
        <f>SUM(F14:F18)</f>
        <v>80821.14000000001</v>
      </c>
      <c r="G13" s="25">
        <f>SUM(G14:G18)</f>
        <v>6957.5</v>
      </c>
      <c r="H13" s="25">
        <f>SUM(H14:H18)</f>
        <v>87778.73999999999</v>
      </c>
      <c r="I13" s="26">
        <f>SUM(H13/D13*100)</f>
        <v>87.35341621644214</v>
      </c>
      <c r="J13" s="48">
        <f>SUM(G13/E13*100)</f>
        <v>53.903604936741225</v>
      </c>
      <c r="K13" s="65"/>
    </row>
    <row r="14" spans="1:11" s="2" customFormat="1" ht="22.5">
      <c r="A14" s="90"/>
      <c r="B14" s="102"/>
      <c r="C14" s="36" t="s">
        <v>11</v>
      </c>
      <c r="D14" s="27">
        <v>14142.8</v>
      </c>
      <c r="E14" s="27">
        <v>621</v>
      </c>
      <c r="F14" s="27">
        <v>13513.3</v>
      </c>
      <c r="G14" s="27">
        <v>621</v>
      </c>
      <c r="H14" s="27">
        <v>14134.3</v>
      </c>
      <c r="I14" s="28">
        <f>SUM(H14/D14*100)</f>
        <v>99.93989874706564</v>
      </c>
      <c r="J14" s="49">
        <f>SUM(G14/E14*100)</f>
        <v>100</v>
      </c>
      <c r="K14" s="67">
        <v>43551</v>
      </c>
    </row>
    <row r="15" spans="1:11" s="2" customFormat="1" ht="38.25">
      <c r="A15" s="90"/>
      <c r="B15" s="102"/>
      <c r="C15" s="103" t="s">
        <v>12</v>
      </c>
      <c r="D15" s="27">
        <v>38174.2</v>
      </c>
      <c r="E15" s="27">
        <v>9357.8</v>
      </c>
      <c r="F15" s="27">
        <v>24282.97</v>
      </c>
      <c r="G15" s="27">
        <v>4962.3</v>
      </c>
      <c r="H15" s="27">
        <v>29245.37</v>
      </c>
      <c r="I15" s="28">
        <f>SUM(H15/D15*100)</f>
        <v>76.61030224601957</v>
      </c>
      <c r="J15" s="49">
        <f>SUM(G15/E16*100)</f>
        <v>496.23</v>
      </c>
      <c r="K15" s="56" t="s">
        <v>51</v>
      </c>
    </row>
    <row r="16" spans="1:11" s="19" customFormat="1" ht="33.75">
      <c r="A16" s="90"/>
      <c r="B16" s="102"/>
      <c r="C16" s="36" t="s">
        <v>13</v>
      </c>
      <c r="D16" s="27">
        <v>2343.6</v>
      </c>
      <c r="E16" s="27">
        <v>1000</v>
      </c>
      <c r="F16" s="27">
        <v>1166</v>
      </c>
      <c r="G16" s="27">
        <v>0</v>
      </c>
      <c r="H16" s="27">
        <v>1166</v>
      </c>
      <c r="I16" s="28">
        <f>SUM(H16/D16*100)</f>
        <v>49.75251749445298</v>
      </c>
      <c r="J16" s="49">
        <f>SUM(G16/E16*100)</f>
        <v>0</v>
      </c>
      <c r="K16" s="56"/>
    </row>
    <row r="17" spans="1:11" s="19" customFormat="1" ht="67.5">
      <c r="A17" s="90"/>
      <c r="B17" s="102"/>
      <c r="C17" s="36" t="s">
        <v>33</v>
      </c>
      <c r="D17" s="27">
        <v>16878.4</v>
      </c>
      <c r="E17" s="27">
        <v>1928.5</v>
      </c>
      <c r="F17" s="27">
        <v>12910.97</v>
      </c>
      <c r="G17" s="27">
        <v>1374.2</v>
      </c>
      <c r="H17" s="27">
        <v>14285.17</v>
      </c>
      <c r="I17" s="28">
        <f>(H17/D17)*100</f>
        <v>84.63580671153663</v>
      </c>
      <c r="J17" s="49">
        <f>G17/E17*100</f>
        <v>71.25745397977703</v>
      </c>
      <c r="K17" s="56" t="s">
        <v>52</v>
      </c>
    </row>
    <row r="18" spans="1:11" s="19" customFormat="1" ht="23.25" thickBot="1">
      <c r="A18" s="91"/>
      <c r="B18" s="104"/>
      <c r="C18" s="105" t="s">
        <v>15</v>
      </c>
      <c r="D18" s="30">
        <v>28947.9</v>
      </c>
      <c r="E18" s="30"/>
      <c r="F18" s="30">
        <v>28947.9</v>
      </c>
      <c r="G18" s="30">
        <v>0</v>
      </c>
      <c r="H18" s="30">
        <v>28947.9</v>
      </c>
      <c r="I18" s="31">
        <f>SUM(H18/D18*100)</f>
        <v>100</v>
      </c>
      <c r="J18" s="52" t="e">
        <f>SUM(G18/E18*100)</f>
        <v>#DIV/0!</v>
      </c>
      <c r="K18" s="66"/>
    </row>
    <row r="19" spans="1:11" s="2" customFormat="1" ht="15">
      <c r="A19" s="89">
        <v>3</v>
      </c>
      <c r="B19" s="100" t="s">
        <v>40</v>
      </c>
      <c r="C19" s="106" t="s">
        <v>10</v>
      </c>
      <c r="D19" s="107">
        <f>SUM(D20,D21,D22,D23,D24)</f>
        <v>2147.69</v>
      </c>
      <c r="E19" s="107">
        <f>SUM(E20:E24)</f>
        <v>280</v>
      </c>
      <c r="F19" s="107">
        <f>SUM(F20:F24)</f>
        <v>1587.67</v>
      </c>
      <c r="G19" s="107">
        <f>SUM(G20:G24)</f>
        <v>0</v>
      </c>
      <c r="H19" s="107">
        <f>SUM(H20:H24)</f>
        <v>1587.67</v>
      </c>
      <c r="I19" s="26">
        <f t="shared" si="0"/>
        <v>73.924542182531</v>
      </c>
      <c r="J19" s="26">
        <f>SUM(G19/E19*100)</f>
        <v>0</v>
      </c>
      <c r="K19" s="108"/>
    </row>
    <row r="20" spans="1:11" s="19" customFormat="1" ht="22.5">
      <c r="A20" s="90"/>
      <c r="B20" s="102"/>
      <c r="C20" s="36" t="s">
        <v>11</v>
      </c>
      <c r="D20" s="27">
        <v>0</v>
      </c>
      <c r="E20" s="27"/>
      <c r="F20" s="27"/>
      <c r="G20" s="27"/>
      <c r="H20" s="27">
        <f>SUM(F20,G20)</f>
        <v>0</v>
      </c>
      <c r="I20" s="28" t="e">
        <f t="shared" si="0"/>
        <v>#DIV/0!</v>
      </c>
      <c r="J20" s="28" t="e">
        <f t="shared" si="1"/>
        <v>#DIV/0!</v>
      </c>
      <c r="K20" s="108"/>
    </row>
    <row r="21" spans="1:11" s="19" customFormat="1" ht="22.5">
      <c r="A21" s="90"/>
      <c r="B21" s="102"/>
      <c r="C21" s="36" t="s">
        <v>12</v>
      </c>
      <c r="D21" s="27">
        <v>1035.9</v>
      </c>
      <c r="E21" s="27"/>
      <c r="F21" s="27">
        <v>1035.9</v>
      </c>
      <c r="G21" s="27"/>
      <c r="H21" s="27">
        <v>1035.9</v>
      </c>
      <c r="I21" s="28">
        <f t="shared" si="0"/>
        <v>100</v>
      </c>
      <c r="J21" s="28">
        <v>100</v>
      </c>
      <c r="K21" s="108"/>
    </row>
    <row r="22" spans="1:11" s="19" customFormat="1" ht="33.75">
      <c r="A22" s="90"/>
      <c r="B22" s="102"/>
      <c r="C22" s="36" t="s">
        <v>13</v>
      </c>
      <c r="D22" s="27">
        <v>941.09</v>
      </c>
      <c r="E22" s="27">
        <v>280</v>
      </c>
      <c r="F22" s="27">
        <v>381.07</v>
      </c>
      <c r="G22" s="27"/>
      <c r="H22" s="27">
        <v>381.07</v>
      </c>
      <c r="I22" s="28">
        <f t="shared" si="0"/>
        <v>40.49240773996111</v>
      </c>
      <c r="J22" s="28">
        <v>97.78</v>
      </c>
      <c r="K22" s="108"/>
    </row>
    <row r="23" spans="1:11" s="19" customFormat="1" ht="33.75">
      <c r="A23" s="90"/>
      <c r="B23" s="102"/>
      <c r="C23" s="36" t="s">
        <v>20</v>
      </c>
      <c r="D23" s="27">
        <v>0</v>
      </c>
      <c r="E23" s="27"/>
      <c r="F23" s="27"/>
      <c r="G23" s="27"/>
      <c r="H23" s="27">
        <f>SUM(G23,F23)</f>
        <v>0</v>
      </c>
      <c r="I23" s="28" t="e">
        <f t="shared" si="0"/>
        <v>#DIV/0!</v>
      </c>
      <c r="J23" s="28" t="e">
        <f t="shared" si="1"/>
        <v>#DIV/0!</v>
      </c>
      <c r="K23" s="108"/>
    </row>
    <row r="24" spans="1:11" s="19" customFormat="1" ht="23.25" thickBot="1">
      <c r="A24" s="91"/>
      <c r="B24" s="104"/>
      <c r="C24" s="109" t="s">
        <v>15</v>
      </c>
      <c r="D24" s="110">
        <v>170.7</v>
      </c>
      <c r="E24" s="110"/>
      <c r="F24" s="111">
        <v>170.7</v>
      </c>
      <c r="G24" s="111"/>
      <c r="H24" s="111">
        <v>170.7</v>
      </c>
      <c r="I24" s="29"/>
      <c r="J24" s="29"/>
      <c r="K24" s="112"/>
    </row>
    <row r="25" spans="1:11" s="19" customFormat="1" ht="15">
      <c r="A25" s="71">
        <v>4</v>
      </c>
      <c r="B25" s="100" t="s">
        <v>28</v>
      </c>
      <c r="C25" s="32" t="s">
        <v>10</v>
      </c>
      <c r="D25" s="25">
        <f>SUM(D26:D30)</f>
        <v>359</v>
      </c>
      <c r="E25" s="25">
        <f>SUM(E26:E30)</f>
        <v>45</v>
      </c>
      <c r="F25" s="25">
        <f>SUM(F26:F30)</f>
        <v>269</v>
      </c>
      <c r="G25" s="25">
        <f>SUM(G26:G30)</f>
        <v>15</v>
      </c>
      <c r="H25" s="25">
        <f>SUM(H26:H30)</f>
        <v>284</v>
      </c>
      <c r="I25" s="26">
        <f>SUM(H25/D25*100)</f>
        <v>79.10863509749304</v>
      </c>
      <c r="J25" s="26">
        <f>SUM(G25/E25*100)</f>
        <v>33.33333333333333</v>
      </c>
      <c r="K25" s="113"/>
    </row>
    <row r="26" spans="1:11" s="19" customFormat="1" ht="27">
      <c r="A26" s="72"/>
      <c r="B26" s="102"/>
      <c r="C26" s="33" t="s">
        <v>11</v>
      </c>
      <c r="D26" s="27">
        <v>0</v>
      </c>
      <c r="E26" s="27">
        <v>0</v>
      </c>
      <c r="F26" s="27"/>
      <c r="G26" s="27">
        <v>0</v>
      </c>
      <c r="H26" s="27">
        <f>SUM(F26,G26)</f>
        <v>0</v>
      </c>
      <c r="I26" s="28" t="e">
        <f>SUM(H26/D26*100)</f>
        <v>#DIV/0!</v>
      </c>
      <c r="J26" s="28" t="e">
        <f>SUM(G26/E26*100)</f>
        <v>#DIV/0!</v>
      </c>
      <c r="K26" s="114"/>
    </row>
    <row r="27" spans="1:11" s="19" customFormat="1" ht="27">
      <c r="A27" s="72"/>
      <c r="B27" s="102"/>
      <c r="C27" s="33" t="s">
        <v>12</v>
      </c>
      <c r="D27" s="27">
        <v>143</v>
      </c>
      <c r="E27" s="27">
        <v>0</v>
      </c>
      <c r="F27" s="27">
        <v>143</v>
      </c>
      <c r="G27" s="27">
        <v>0</v>
      </c>
      <c r="H27" s="27">
        <f>SUM(F27,G27)</f>
        <v>143</v>
      </c>
      <c r="I27" s="28">
        <f>SUM(H27/D27*100)</f>
        <v>100</v>
      </c>
      <c r="J27" s="28">
        <f>SUM(G27/E28*100)</f>
        <v>0</v>
      </c>
      <c r="K27" s="114"/>
    </row>
    <row r="28" spans="1:11" s="19" customFormat="1" ht="40.5">
      <c r="A28" s="72"/>
      <c r="B28" s="102"/>
      <c r="C28" s="33" t="s">
        <v>13</v>
      </c>
      <c r="D28" s="27">
        <v>216</v>
      </c>
      <c r="E28" s="27">
        <v>45</v>
      </c>
      <c r="F28" s="27">
        <v>126</v>
      </c>
      <c r="G28" s="27">
        <v>15</v>
      </c>
      <c r="H28" s="27">
        <v>141</v>
      </c>
      <c r="I28" s="28">
        <f>SUM(H28/D28*100)</f>
        <v>65.27777777777779</v>
      </c>
      <c r="J28" s="28">
        <f>SUM(G28/E28*100)</f>
        <v>33.33333333333333</v>
      </c>
      <c r="K28" s="114"/>
    </row>
    <row r="29" spans="1:11" s="19" customFormat="1" ht="15">
      <c r="A29" s="72"/>
      <c r="B29" s="102"/>
      <c r="C29" s="33"/>
      <c r="D29" s="27"/>
      <c r="E29" s="27"/>
      <c r="F29" s="27"/>
      <c r="G29" s="27"/>
      <c r="H29" s="27"/>
      <c r="I29" s="28" t="e">
        <f>(H29/D29)*100</f>
        <v>#DIV/0!</v>
      </c>
      <c r="J29" s="28" t="e">
        <f>G29/E29*100</f>
        <v>#DIV/0!</v>
      </c>
      <c r="K29" s="114"/>
    </row>
    <row r="30" spans="1:11" s="19" customFormat="1" ht="41.25" thickBot="1">
      <c r="A30" s="73"/>
      <c r="B30" s="104"/>
      <c r="C30" s="115" t="s">
        <v>15</v>
      </c>
      <c r="D30" s="111">
        <v>0</v>
      </c>
      <c r="E30" s="111"/>
      <c r="F30" s="111"/>
      <c r="G30" s="111"/>
      <c r="H30" s="111">
        <f>SUM(F30,G30)</f>
        <v>0</v>
      </c>
      <c r="I30" s="29" t="e">
        <f>SUM(H30/D30*100)</f>
        <v>#DIV/0!</v>
      </c>
      <c r="J30" s="29" t="e">
        <f>SUM(G30/E30*100)</f>
        <v>#DIV/0!</v>
      </c>
      <c r="K30" s="116"/>
    </row>
    <row r="31" spans="1:11" s="2" customFormat="1" ht="15" customHeight="1">
      <c r="A31" s="89">
        <v>5</v>
      </c>
      <c r="B31" s="100" t="s">
        <v>19</v>
      </c>
      <c r="C31" s="32" t="s">
        <v>10</v>
      </c>
      <c r="D31" s="25">
        <f>SUM(D32,D33,D34,D35,D36)</f>
        <v>11000.3</v>
      </c>
      <c r="E31" s="25">
        <f>SUM(E32:E36)</f>
        <v>6305</v>
      </c>
      <c r="F31" s="25">
        <f>SUM(F32:F36)</f>
        <v>1354.8</v>
      </c>
      <c r="G31" s="25">
        <f>SUM(G32:G36)</f>
        <v>0</v>
      </c>
      <c r="H31" s="25">
        <f>SUM(H32:H36)</f>
        <v>1354.8</v>
      </c>
      <c r="I31" s="26">
        <v>28.85</v>
      </c>
      <c r="J31" s="26">
        <f t="shared" si="1"/>
        <v>0</v>
      </c>
      <c r="K31" s="117"/>
    </row>
    <row r="32" spans="1:11" s="19" customFormat="1" ht="27">
      <c r="A32" s="90"/>
      <c r="B32" s="102"/>
      <c r="C32" s="33" t="s">
        <v>11</v>
      </c>
      <c r="D32" s="27">
        <v>0</v>
      </c>
      <c r="E32" s="27">
        <v>0</v>
      </c>
      <c r="F32" s="27">
        <v>0</v>
      </c>
      <c r="G32" s="27">
        <v>0</v>
      </c>
      <c r="H32" s="27">
        <f>SUM(G32,F32)</f>
        <v>0</v>
      </c>
      <c r="I32" s="28" t="e">
        <f t="shared" si="0"/>
        <v>#DIV/0!</v>
      </c>
      <c r="J32" s="28" t="e">
        <f t="shared" si="1"/>
        <v>#DIV/0!</v>
      </c>
      <c r="K32" s="118"/>
    </row>
    <row r="33" spans="1:11" s="19" customFormat="1" ht="27">
      <c r="A33" s="90"/>
      <c r="B33" s="102"/>
      <c r="C33" s="33" t="s">
        <v>12</v>
      </c>
      <c r="D33" s="27">
        <v>0</v>
      </c>
      <c r="E33" s="27">
        <v>0</v>
      </c>
      <c r="F33" s="27">
        <v>0</v>
      </c>
      <c r="G33" s="27">
        <v>0</v>
      </c>
      <c r="H33" s="27">
        <f>SUM(G33,F33)</f>
        <v>0</v>
      </c>
      <c r="I33" s="28" t="e">
        <f t="shared" si="0"/>
        <v>#DIV/0!</v>
      </c>
      <c r="J33" s="28" t="e">
        <f t="shared" si="1"/>
        <v>#DIV/0!</v>
      </c>
      <c r="K33" s="118"/>
    </row>
    <row r="34" spans="1:11" s="19" customFormat="1" ht="40.5">
      <c r="A34" s="90"/>
      <c r="B34" s="102"/>
      <c r="C34" s="33" t="s">
        <v>13</v>
      </c>
      <c r="D34" s="27">
        <v>10979.5</v>
      </c>
      <c r="E34" s="27">
        <v>6305</v>
      </c>
      <c r="F34" s="27">
        <v>1334</v>
      </c>
      <c r="G34" s="27">
        <v>0</v>
      </c>
      <c r="H34" s="27">
        <v>1334</v>
      </c>
      <c r="I34" s="28">
        <v>28.54</v>
      </c>
      <c r="J34" s="28">
        <f t="shared" si="1"/>
        <v>0</v>
      </c>
      <c r="K34" s="118"/>
    </row>
    <row r="35" spans="1:11" s="19" customFormat="1" ht="15">
      <c r="A35" s="90"/>
      <c r="B35" s="102"/>
      <c r="C35" s="33"/>
      <c r="D35" s="27"/>
      <c r="E35" s="27"/>
      <c r="F35" s="27"/>
      <c r="G35" s="27"/>
      <c r="H35" s="27"/>
      <c r="I35" s="28" t="e">
        <f t="shared" si="0"/>
        <v>#DIV/0!</v>
      </c>
      <c r="J35" s="28" t="e">
        <f t="shared" si="1"/>
        <v>#DIV/0!</v>
      </c>
      <c r="K35" s="118"/>
    </row>
    <row r="36" spans="1:11" s="19" customFormat="1" ht="41.25" thickBot="1">
      <c r="A36" s="91"/>
      <c r="B36" s="104"/>
      <c r="C36" s="115" t="s">
        <v>15</v>
      </c>
      <c r="D36" s="111">
        <v>20.8</v>
      </c>
      <c r="E36" s="111">
        <v>0</v>
      </c>
      <c r="F36" s="111">
        <v>20.8</v>
      </c>
      <c r="G36" s="111">
        <v>0</v>
      </c>
      <c r="H36" s="111">
        <v>20.8</v>
      </c>
      <c r="I36" s="29">
        <v>100</v>
      </c>
      <c r="J36" s="29" t="e">
        <f t="shared" si="1"/>
        <v>#DIV/0!</v>
      </c>
      <c r="K36" s="118"/>
    </row>
    <row r="37" spans="1:11" s="2" customFormat="1" ht="15" customHeight="1">
      <c r="A37" s="89">
        <v>6</v>
      </c>
      <c r="B37" s="119" t="s">
        <v>29</v>
      </c>
      <c r="C37" s="32" t="s">
        <v>10</v>
      </c>
      <c r="D37" s="25">
        <f>SUM(D38,D39,D40,D41,D42)</f>
        <v>5049.7</v>
      </c>
      <c r="E37" s="25">
        <f>SUM(E38,E39,E40,E41,E42)</f>
        <v>2005.5</v>
      </c>
      <c r="F37" s="25">
        <f>SUM(F38,F39,F40,F41,F42)</f>
        <v>3044.77</v>
      </c>
      <c r="G37" s="25">
        <f>SUM(G38,G39,G40,G41,G42)</f>
        <v>1158.9</v>
      </c>
      <c r="H37" s="25">
        <f>SUM(F37,G37)</f>
        <v>4203.67</v>
      </c>
      <c r="I37" s="26">
        <f t="shared" si="0"/>
        <v>83.2459354021031</v>
      </c>
      <c r="J37" s="48">
        <f t="shared" si="1"/>
        <v>57.78608825729245</v>
      </c>
      <c r="K37" s="61"/>
    </row>
    <row r="38" spans="1:11" s="19" customFormat="1" ht="27">
      <c r="A38" s="90"/>
      <c r="B38" s="120"/>
      <c r="C38" s="121" t="s">
        <v>11</v>
      </c>
      <c r="D38" s="27">
        <v>0</v>
      </c>
      <c r="E38" s="27"/>
      <c r="F38" s="27"/>
      <c r="G38" s="27"/>
      <c r="H38" s="27">
        <f>SUM(F38,G38)</f>
        <v>0</v>
      </c>
      <c r="I38" s="28" t="e">
        <f t="shared" si="0"/>
        <v>#DIV/0!</v>
      </c>
      <c r="J38" s="49" t="e">
        <f t="shared" si="1"/>
        <v>#DIV/0!</v>
      </c>
      <c r="K38" s="62"/>
    </row>
    <row r="39" spans="1:11" s="19" customFormat="1" ht="27">
      <c r="A39" s="90"/>
      <c r="B39" s="120"/>
      <c r="C39" s="121" t="s">
        <v>12</v>
      </c>
      <c r="D39" s="27">
        <v>0</v>
      </c>
      <c r="E39" s="27"/>
      <c r="F39" s="27"/>
      <c r="G39" s="27"/>
      <c r="H39" s="27">
        <f>SUM(F39,G39)</f>
        <v>0</v>
      </c>
      <c r="I39" s="28" t="e">
        <f t="shared" si="0"/>
        <v>#DIV/0!</v>
      </c>
      <c r="J39" s="49" t="e">
        <f t="shared" si="1"/>
        <v>#DIV/0!</v>
      </c>
      <c r="K39" s="62"/>
    </row>
    <row r="40" spans="1:12" s="19" customFormat="1" ht="84">
      <c r="A40" s="90"/>
      <c r="B40" s="120"/>
      <c r="C40" s="122" t="s">
        <v>13</v>
      </c>
      <c r="D40" s="27">
        <v>5049.7</v>
      </c>
      <c r="E40" s="27">
        <v>2005.5</v>
      </c>
      <c r="F40" s="27">
        <v>3044.77</v>
      </c>
      <c r="G40" s="27">
        <v>1158.9</v>
      </c>
      <c r="H40" s="27">
        <v>4203.11</v>
      </c>
      <c r="I40" s="28">
        <f t="shared" si="0"/>
        <v>83.23484563439412</v>
      </c>
      <c r="J40" s="49">
        <f t="shared" si="1"/>
        <v>57.78608825729245</v>
      </c>
      <c r="K40" s="64" t="s">
        <v>64</v>
      </c>
      <c r="L40" s="19" t="s">
        <v>53</v>
      </c>
    </row>
    <row r="41" spans="1:11" s="19" customFormat="1" ht="15">
      <c r="A41" s="90"/>
      <c r="B41" s="120"/>
      <c r="C41" s="37"/>
      <c r="D41" s="27"/>
      <c r="E41" s="27"/>
      <c r="F41" s="27"/>
      <c r="G41" s="27"/>
      <c r="H41" s="27"/>
      <c r="I41" s="28" t="e">
        <f>(H41/D41)*100</f>
        <v>#DIV/0!</v>
      </c>
      <c r="J41" s="49" t="e">
        <f t="shared" si="1"/>
        <v>#DIV/0!</v>
      </c>
      <c r="K41" s="62"/>
    </row>
    <row r="42" spans="1:11" s="19" customFormat="1" ht="41.25" thickBot="1">
      <c r="A42" s="91"/>
      <c r="B42" s="123"/>
      <c r="C42" s="115" t="s">
        <v>15</v>
      </c>
      <c r="D42" s="111">
        <v>0</v>
      </c>
      <c r="E42" s="111"/>
      <c r="F42" s="111"/>
      <c r="G42" s="111"/>
      <c r="H42" s="111">
        <f>SUM(F42,G42)</f>
        <v>0</v>
      </c>
      <c r="I42" s="29" t="e">
        <f t="shared" si="0"/>
        <v>#DIV/0!</v>
      </c>
      <c r="J42" s="50" t="e">
        <f t="shared" si="1"/>
        <v>#DIV/0!</v>
      </c>
      <c r="K42" s="63"/>
    </row>
    <row r="43" spans="1:11" s="2" customFormat="1" ht="15" customHeight="1">
      <c r="A43" s="89">
        <v>7</v>
      </c>
      <c r="B43" s="124" t="s">
        <v>44</v>
      </c>
      <c r="C43" s="32" t="s">
        <v>10</v>
      </c>
      <c r="D43" s="25">
        <f>SUM(D44:D48)</f>
        <v>10259.7</v>
      </c>
      <c r="E43" s="25">
        <f>SUM(E44:E48)</f>
        <v>5448.5</v>
      </c>
      <c r="F43" s="25">
        <f>SUM(F44:F48)</f>
        <v>0</v>
      </c>
      <c r="G43" s="25">
        <f>SUM(G44:G48)</f>
        <v>2183.8</v>
      </c>
      <c r="H43" s="25">
        <f>SUM(H44:H48)</f>
        <v>2183.8</v>
      </c>
      <c r="I43" s="26">
        <f t="shared" si="0"/>
        <v>21.285222764798192</v>
      </c>
      <c r="J43" s="48">
        <f t="shared" si="1"/>
        <v>40.08075617142333</v>
      </c>
      <c r="K43" s="65"/>
    </row>
    <row r="44" spans="1:11" s="20" customFormat="1" ht="27">
      <c r="A44" s="90"/>
      <c r="B44" s="125"/>
      <c r="C44" s="37" t="s">
        <v>11</v>
      </c>
      <c r="D44" s="27">
        <v>0</v>
      </c>
      <c r="E44" s="27"/>
      <c r="F44" s="27"/>
      <c r="G44" s="27"/>
      <c r="H44" s="27">
        <f>SUM(G44,F44)</f>
        <v>0</v>
      </c>
      <c r="I44" s="28" t="e">
        <f t="shared" si="0"/>
        <v>#DIV/0!</v>
      </c>
      <c r="J44" s="49" t="e">
        <f t="shared" si="1"/>
        <v>#DIV/0!</v>
      </c>
      <c r="K44" s="56"/>
    </row>
    <row r="45" spans="1:11" s="20" customFormat="1" ht="27">
      <c r="A45" s="90"/>
      <c r="B45" s="125"/>
      <c r="C45" s="37" t="s">
        <v>12</v>
      </c>
      <c r="D45" s="27">
        <v>3714</v>
      </c>
      <c r="E45" s="27">
        <v>3314</v>
      </c>
      <c r="F45" s="27">
        <v>0</v>
      </c>
      <c r="G45" s="27">
        <v>542.1</v>
      </c>
      <c r="H45" s="27">
        <f>SUM(G45,F45)</f>
        <v>542.1</v>
      </c>
      <c r="I45" s="28">
        <f t="shared" si="0"/>
        <v>14.596122778675284</v>
      </c>
      <c r="J45" s="49">
        <f t="shared" si="1"/>
        <v>16.357875678937837</v>
      </c>
      <c r="K45" s="56"/>
    </row>
    <row r="46" spans="1:12" s="20" customFormat="1" ht="63.75">
      <c r="A46" s="90"/>
      <c r="B46" s="125"/>
      <c r="C46" s="37" t="s">
        <v>13</v>
      </c>
      <c r="D46" s="27">
        <v>6545.7</v>
      </c>
      <c r="E46" s="27">
        <v>2134.5</v>
      </c>
      <c r="F46" s="27">
        <v>0</v>
      </c>
      <c r="G46" s="27">
        <v>1641.7</v>
      </c>
      <c r="H46" s="27">
        <v>1641.7</v>
      </c>
      <c r="I46" s="28">
        <f t="shared" si="0"/>
        <v>25.080587255755688</v>
      </c>
      <c r="J46" s="49">
        <f t="shared" si="1"/>
        <v>76.91262590770673</v>
      </c>
      <c r="K46" s="56" t="s">
        <v>65</v>
      </c>
      <c r="L46" s="19" t="s">
        <v>54</v>
      </c>
    </row>
    <row r="47" spans="1:11" s="20" customFormat="1" ht="15">
      <c r="A47" s="90"/>
      <c r="B47" s="125"/>
      <c r="C47" s="37"/>
      <c r="D47" s="27"/>
      <c r="E47" s="27"/>
      <c r="F47" s="27"/>
      <c r="G47" s="27"/>
      <c r="H47" s="27"/>
      <c r="I47" s="28" t="e">
        <f t="shared" si="0"/>
        <v>#DIV/0!</v>
      </c>
      <c r="J47" s="49" t="e">
        <f t="shared" si="1"/>
        <v>#DIV/0!</v>
      </c>
      <c r="K47" s="56"/>
    </row>
    <row r="48" spans="1:11" s="20" customFormat="1" ht="41.25" thickBot="1">
      <c r="A48" s="91"/>
      <c r="B48" s="126"/>
      <c r="C48" s="115" t="s">
        <v>15</v>
      </c>
      <c r="D48" s="111">
        <v>0</v>
      </c>
      <c r="E48" s="111"/>
      <c r="F48" s="111"/>
      <c r="G48" s="111"/>
      <c r="H48" s="111">
        <f>SUM(G48,F48)</f>
        <v>0</v>
      </c>
      <c r="I48" s="29" t="e">
        <f t="shared" si="0"/>
        <v>#DIV/0!</v>
      </c>
      <c r="J48" s="50" t="e">
        <f t="shared" si="1"/>
        <v>#DIV/0!</v>
      </c>
      <c r="K48" s="66"/>
    </row>
    <row r="49" spans="1:11" s="20" customFormat="1" ht="15" customHeight="1">
      <c r="A49" s="71">
        <v>8</v>
      </c>
      <c r="B49" s="127" t="s">
        <v>41</v>
      </c>
      <c r="C49" s="32" t="s">
        <v>10</v>
      </c>
      <c r="D49" s="25">
        <f>SUM(D50:D54)</f>
        <v>3707490</v>
      </c>
      <c r="E49" s="25">
        <f>SUM(E50:E54)</f>
        <v>572742.8</v>
      </c>
      <c r="F49" s="25">
        <f>SUM(F50:F54)</f>
        <v>0</v>
      </c>
      <c r="G49" s="25">
        <f>SUM(G50:G54)</f>
        <v>288360.6</v>
      </c>
      <c r="H49" s="25">
        <f>SUM(H50:H54)</f>
        <v>288360.6</v>
      </c>
      <c r="I49" s="26">
        <f t="shared" si="0"/>
        <v>7.777784970424734</v>
      </c>
      <c r="J49" s="128">
        <f t="shared" si="1"/>
        <v>50.34731121892758</v>
      </c>
      <c r="K49" s="99" t="s">
        <v>72</v>
      </c>
    </row>
    <row r="50" spans="1:11" s="20" customFormat="1" ht="27">
      <c r="A50" s="72"/>
      <c r="B50" s="129"/>
      <c r="C50" s="37" t="s">
        <v>11</v>
      </c>
      <c r="D50" s="27">
        <v>5448.5</v>
      </c>
      <c r="E50" s="27">
        <v>5448.5</v>
      </c>
      <c r="F50" s="27">
        <v>0</v>
      </c>
      <c r="G50" s="27">
        <v>1727.6</v>
      </c>
      <c r="H50" s="27">
        <v>1727.6</v>
      </c>
      <c r="I50" s="28">
        <f t="shared" si="0"/>
        <v>31.707809488850142</v>
      </c>
      <c r="J50" s="49">
        <f t="shared" si="1"/>
        <v>31.707809488850142</v>
      </c>
      <c r="K50" s="97"/>
    </row>
    <row r="51" spans="1:11" s="20" customFormat="1" ht="27">
      <c r="A51" s="72"/>
      <c r="B51" s="129"/>
      <c r="C51" s="37" t="s">
        <v>12</v>
      </c>
      <c r="D51" s="27">
        <v>2185628.2</v>
      </c>
      <c r="E51" s="27">
        <v>338815.5</v>
      </c>
      <c r="F51" s="27">
        <v>0</v>
      </c>
      <c r="G51" s="27">
        <v>181252.6</v>
      </c>
      <c r="H51" s="27">
        <v>181252.6</v>
      </c>
      <c r="I51" s="28">
        <f t="shared" si="0"/>
        <v>8.29292923654627</v>
      </c>
      <c r="J51" s="49">
        <f t="shared" si="1"/>
        <v>53.495958714993854</v>
      </c>
      <c r="K51" s="97"/>
    </row>
    <row r="52" spans="1:11" s="20" customFormat="1" ht="40.5">
      <c r="A52" s="72"/>
      <c r="B52" s="129"/>
      <c r="C52" s="37" t="s">
        <v>13</v>
      </c>
      <c r="D52" s="27">
        <v>1516413.3</v>
      </c>
      <c r="E52" s="27">
        <v>228478.8</v>
      </c>
      <c r="F52" s="27">
        <v>0</v>
      </c>
      <c r="G52" s="27">
        <v>105380.4</v>
      </c>
      <c r="H52" s="27">
        <v>105380.4</v>
      </c>
      <c r="I52" s="28">
        <f t="shared" si="0"/>
        <v>6.949319159888666</v>
      </c>
      <c r="J52" s="49">
        <f t="shared" si="1"/>
        <v>46.12261619021108</v>
      </c>
      <c r="K52" s="97"/>
    </row>
    <row r="53" spans="1:11" s="20" customFormat="1" ht="15">
      <c r="A53" s="72"/>
      <c r="B53" s="129"/>
      <c r="C53" s="37"/>
      <c r="D53" s="27"/>
      <c r="E53" s="27"/>
      <c r="F53" s="27"/>
      <c r="G53" s="27"/>
      <c r="H53" s="27"/>
      <c r="I53" s="28" t="e">
        <f t="shared" si="0"/>
        <v>#DIV/0!</v>
      </c>
      <c r="J53" s="49" t="e">
        <f t="shared" si="1"/>
        <v>#DIV/0!</v>
      </c>
      <c r="K53" s="97"/>
    </row>
    <row r="54" spans="1:11" s="20" customFormat="1" ht="26.25" customHeight="1" thickBot="1">
      <c r="A54" s="73"/>
      <c r="B54" s="130"/>
      <c r="C54" s="115" t="s">
        <v>15</v>
      </c>
      <c r="D54" s="111">
        <v>0</v>
      </c>
      <c r="E54" s="111"/>
      <c r="F54" s="111"/>
      <c r="G54" s="111"/>
      <c r="H54" s="111">
        <f>SUM(F54,G54)</f>
        <v>0</v>
      </c>
      <c r="I54" s="29" t="e">
        <f t="shared" si="0"/>
        <v>#DIV/0!</v>
      </c>
      <c r="J54" s="50" t="e">
        <f t="shared" si="1"/>
        <v>#DIV/0!</v>
      </c>
      <c r="K54" s="98"/>
    </row>
    <row r="55" spans="1:11" s="20" customFormat="1" ht="30.75" customHeight="1">
      <c r="A55" s="71">
        <v>9</v>
      </c>
      <c r="B55" s="124" t="s">
        <v>42</v>
      </c>
      <c r="C55" s="32" t="s">
        <v>10</v>
      </c>
      <c r="D55" s="25">
        <f>SUM(D56:D60)</f>
        <v>393184.04</v>
      </c>
      <c r="E55" s="25">
        <f>SUM(E56:E60)</f>
        <v>68499.70000000001</v>
      </c>
      <c r="F55" s="25">
        <f>SUM(F56:F60)</f>
        <v>264630.98</v>
      </c>
      <c r="G55" s="131">
        <f>SUM(G56:G60)</f>
        <v>33146</v>
      </c>
      <c r="H55" s="25">
        <f>SUM(H56:H60)</f>
        <v>297776.98</v>
      </c>
      <c r="I55" s="26">
        <f t="shared" si="0"/>
        <v>75.73475769769291</v>
      </c>
      <c r="J55" s="128">
        <f t="shared" si="1"/>
        <v>48.388533088466076</v>
      </c>
      <c r="K55" s="65" t="s">
        <v>66</v>
      </c>
    </row>
    <row r="56" spans="1:11" s="20" customFormat="1" ht="27">
      <c r="A56" s="72"/>
      <c r="B56" s="125"/>
      <c r="C56" s="37" t="s">
        <v>11</v>
      </c>
      <c r="D56" s="27">
        <v>1669.61</v>
      </c>
      <c r="E56" s="27">
        <v>2981.9</v>
      </c>
      <c r="F56" s="27">
        <v>1647.7</v>
      </c>
      <c r="G56" s="27">
        <v>2042</v>
      </c>
      <c r="H56" s="27">
        <v>3689.7</v>
      </c>
      <c r="I56" s="28">
        <f t="shared" si="0"/>
        <v>220.99172860727955</v>
      </c>
      <c r="J56" s="132">
        <f t="shared" si="1"/>
        <v>68.47982829739428</v>
      </c>
      <c r="K56" s="56" t="s">
        <v>67</v>
      </c>
    </row>
    <row r="57" spans="1:11" s="20" customFormat="1" ht="39.75" customHeight="1">
      <c r="A57" s="72"/>
      <c r="B57" s="125"/>
      <c r="C57" s="37" t="s">
        <v>12</v>
      </c>
      <c r="D57" s="27">
        <v>53629.85</v>
      </c>
      <c r="E57" s="27">
        <v>11139</v>
      </c>
      <c r="F57" s="27">
        <v>30549.7</v>
      </c>
      <c r="G57" s="27">
        <v>5591.8</v>
      </c>
      <c r="H57" s="27">
        <v>36141.5</v>
      </c>
      <c r="I57" s="28">
        <f t="shared" si="0"/>
        <v>67.39064159232218</v>
      </c>
      <c r="J57" s="132">
        <f t="shared" si="1"/>
        <v>50.200197504264295</v>
      </c>
      <c r="K57" s="56" t="s">
        <v>69</v>
      </c>
    </row>
    <row r="58" spans="1:11" s="20" customFormat="1" ht="40.5">
      <c r="A58" s="72"/>
      <c r="B58" s="125"/>
      <c r="C58" s="37" t="s">
        <v>13</v>
      </c>
      <c r="D58" s="27">
        <v>316227.48</v>
      </c>
      <c r="E58" s="27">
        <v>51403.8</v>
      </c>
      <c r="F58" s="27">
        <v>216843.18</v>
      </c>
      <c r="G58" s="133">
        <v>24778.8</v>
      </c>
      <c r="H58" s="27">
        <v>241621.98</v>
      </c>
      <c r="I58" s="28">
        <f t="shared" si="0"/>
        <v>76.40764806398231</v>
      </c>
      <c r="J58" s="132">
        <f t="shared" si="1"/>
        <v>48.20421836517922</v>
      </c>
      <c r="K58" s="56" t="s">
        <v>68</v>
      </c>
    </row>
    <row r="59" spans="1:11" s="20" customFormat="1" ht="15.75" thickBot="1">
      <c r="A59" s="72"/>
      <c r="B59" s="125"/>
      <c r="C59" s="37"/>
      <c r="D59" s="134"/>
      <c r="E59" s="134"/>
      <c r="F59" s="134"/>
      <c r="G59" s="134"/>
      <c r="H59" s="111"/>
      <c r="I59" s="28" t="e">
        <f>(#REF!/D59)*100</f>
        <v>#REF!</v>
      </c>
      <c r="J59" s="132" t="e">
        <f t="shared" si="1"/>
        <v>#DIV/0!</v>
      </c>
      <c r="K59" s="56"/>
    </row>
    <row r="60" spans="1:11" s="20" customFormat="1" ht="25.5" customHeight="1" thickBot="1">
      <c r="A60" s="73"/>
      <c r="B60" s="126"/>
      <c r="C60" s="115" t="s">
        <v>15</v>
      </c>
      <c r="D60" s="111">
        <v>21657.1</v>
      </c>
      <c r="E60" s="111">
        <v>2975</v>
      </c>
      <c r="F60" s="111">
        <v>15590.4</v>
      </c>
      <c r="G60" s="111">
        <v>733.4</v>
      </c>
      <c r="H60" s="20">
        <v>16323.8</v>
      </c>
      <c r="I60" s="29">
        <f>H60/D60*100</f>
        <v>75.37389585863296</v>
      </c>
      <c r="J60" s="135">
        <f t="shared" si="1"/>
        <v>24.652100840336132</v>
      </c>
      <c r="K60" s="56" t="s">
        <v>70</v>
      </c>
    </row>
    <row r="61" spans="1:11" s="20" customFormat="1" ht="15" customHeight="1">
      <c r="A61" s="71">
        <v>10</v>
      </c>
      <c r="B61" s="136" t="s">
        <v>30</v>
      </c>
      <c r="C61" s="32" t="s">
        <v>10</v>
      </c>
      <c r="D61" s="107">
        <f>SUM(D62,D63,D64,D65,D66)</f>
        <v>5931.35</v>
      </c>
      <c r="E61" s="107">
        <f>SUM(E62:E66)</f>
        <v>2120.5</v>
      </c>
      <c r="F61" s="107">
        <f>SUM(F62:F66)</f>
        <v>3622.5</v>
      </c>
      <c r="G61" s="107">
        <f>SUM(G62:G66)</f>
        <v>520.79</v>
      </c>
      <c r="H61" s="25">
        <f>SUM(H62:H66)</f>
        <v>4178.5</v>
      </c>
      <c r="I61" s="26">
        <f t="shared" si="0"/>
        <v>70.44770583425358</v>
      </c>
      <c r="J61" s="48">
        <f t="shared" si="1"/>
        <v>24.559773638292853</v>
      </c>
      <c r="K61" s="61">
        <v>0</v>
      </c>
    </row>
    <row r="62" spans="1:11" s="20" customFormat="1" ht="27">
      <c r="A62" s="72"/>
      <c r="B62" s="137"/>
      <c r="C62" s="37" t="s">
        <v>11</v>
      </c>
      <c r="D62" s="27">
        <v>0</v>
      </c>
      <c r="E62" s="27"/>
      <c r="F62" s="27"/>
      <c r="G62" s="27"/>
      <c r="H62" s="27">
        <f>SUM(F62,G62)</f>
        <v>0</v>
      </c>
      <c r="I62" s="28" t="e">
        <f t="shared" si="0"/>
        <v>#DIV/0!</v>
      </c>
      <c r="J62" s="49" t="e">
        <f t="shared" si="1"/>
        <v>#DIV/0!</v>
      </c>
      <c r="K62" s="62"/>
    </row>
    <row r="63" spans="1:11" s="20" customFormat="1" ht="27">
      <c r="A63" s="72"/>
      <c r="B63" s="137"/>
      <c r="C63" s="37" t="s">
        <v>12</v>
      </c>
      <c r="D63" s="27">
        <v>0</v>
      </c>
      <c r="E63" s="27"/>
      <c r="F63" s="27"/>
      <c r="G63" s="27"/>
      <c r="H63" s="27">
        <f>SUM(F63,G63)</f>
        <v>0</v>
      </c>
      <c r="I63" s="28" t="e">
        <f t="shared" si="0"/>
        <v>#DIV/0!</v>
      </c>
      <c r="J63" s="49" t="e">
        <f t="shared" si="1"/>
        <v>#DIV/0!</v>
      </c>
      <c r="K63" s="62"/>
    </row>
    <row r="64" spans="1:12" s="20" customFormat="1" ht="40.5">
      <c r="A64" s="72"/>
      <c r="B64" s="137"/>
      <c r="C64" s="37" t="s">
        <v>13</v>
      </c>
      <c r="D64" s="27">
        <v>3346.7</v>
      </c>
      <c r="E64" s="27">
        <v>1407</v>
      </c>
      <c r="F64" s="27">
        <v>1930.7</v>
      </c>
      <c r="G64" s="27">
        <v>520.79</v>
      </c>
      <c r="H64" s="27">
        <v>2451.49</v>
      </c>
      <c r="I64" s="28">
        <f t="shared" si="0"/>
        <v>73.25096363582036</v>
      </c>
      <c r="J64" s="49">
        <f t="shared" si="1"/>
        <v>37.014214641080315</v>
      </c>
      <c r="K64" s="62" t="s">
        <v>55</v>
      </c>
      <c r="L64" s="19" t="s">
        <v>56</v>
      </c>
    </row>
    <row r="65" spans="1:11" s="20" customFormat="1" ht="80.25" customHeight="1">
      <c r="A65" s="72"/>
      <c r="B65" s="137"/>
      <c r="C65" s="36" t="s">
        <v>37</v>
      </c>
      <c r="D65" s="138">
        <v>2584.65</v>
      </c>
      <c r="E65" s="138">
        <v>713.5</v>
      </c>
      <c r="F65" s="138">
        <v>1691.8</v>
      </c>
      <c r="G65" s="138"/>
      <c r="H65" s="138">
        <v>1727.01</v>
      </c>
      <c r="I65" s="28">
        <f aca="true" t="shared" si="2" ref="I65:I95">(H65/D65)*100</f>
        <v>66.81794440253032</v>
      </c>
      <c r="J65" s="49">
        <f t="shared" si="1"/>
        <v>0</v>
      </c>
      <c r="K65" s="62"/>
    </row>
    <row r="66" spans="1:11" s="20" customFormat="1" ht="76.5" customHeight="1" thickBot="1">
      <c r="A66" s="73"/>
      <c r="B66" s="139"/>
      <c r="C66" s="115" t="s">
        <v>15</v>
      </c>
      <c r="D66" s="140">
        <v>0</v>
      </c>
      <c r="E66" s="140"/>
      <c r="F66" s="140"/>
      <c r="G66" s="140"/>
      <c r="H66" s="111">
        <f>SUM(F66,G66)</f>
        <v>0</v>
      </c>
      <c r="I66" s="29" t="e">
        <f t="shared" si="2"/>
        <v>#DIV/0!</v>
      </c>
      <c r="J66" s="50" t="e">
        <f t="shared" si="1"/>
        <v>#DIV/0!</v>
      </c>
      <c r="K66" s="63"/>
    </row>
    <row r="67" spans="1:11" s="20" customFormat="1" ht="27.75" customHeight="1">
      <c r="A67" s="71">
        <v>11</v>
      </c>
      <c r="B67" s="137" t="s">
        <v>31</v>
      </c>
      <c r="C67" s="32" t="s">
        <v>10</v>
      </c>
      <c r="D67" s="107">
        <f>SUM(D68:D72)</f>
        <v>18343.6</v>
      </c>
      <c r="E67" s="107">
        <f>SUM(E68:E72)</f>
        <v>6779.1</v>
      </c>
      <c r="F67" s="107">
        <f>SUM(F68:F72)</f>
        <v>11066.800000000001</v>
      </c>
      <c r="G67" s="107">
        <f>SUM(G68:G72)</f>
        <v>3330.7</v>
      </c>
      <c r="H67" s="25">
        <f>SUM(H68:H72)</f>
        <v>14397.5</v>
      </c>
      <c r="I67" s="26">
        <f t="shared" si="2"/>
        <v>78.48786497743082</v>
      </c>
      <c r="J67" s="48">
        <f t="shared" si="1"/>
        <v>49.13189066395244</v>
      </c>
      <c r="K67" s="61"/>
    </row>
    <row r="68" spans="1:11" s="20" customFormat="1" ht="15" customHeight="1">
      <c r="A68" s="72"/>
      <c r="B68" s="137"/>
      <c r="C68" s="37" t="s">
        <v>11</v>
      </c>
      <c r="D68" s="27">
        <v>0</v>
      </c>
      <c r="E68" s="27"/>
      <c r="F68" s="27"/>
      <c r="G68" s="27"/>
      <c r="H68" s="27">
        <v>0</v>
      </c>
      <c r="I68" s="28" t="e">
        <f t="shared" si="2"/>
        <v>#DIV/0!</v>
      </c>
      <c r="J68" s="49" t="e">
        <f t="shared" si="1"/>
        <v>#DIV/0!</v>
      </c>
      <c r="K68" s="62"/>
    </row>
    <row r="69" spans="1:11" s="20" customFormat="1" ht="27">
      <c r="A69" s="72"/>
      <c r="B69" s="137"/>
      <c r="C69" s="37" t="s">
        <v>12</v>
      </c>
      <c r="D69" s="27">
        <v>8411.9</v>
      </c>
      <c r="E69" s="27">
        <v>2895.9</v>
      </c>
      <c r="F69" s="27">
        <v>5129.7</v>
      </c>
      <c r="G69" s="27">
        <v>1290</v>
      </c>
      <c r="H69" s="27">
        <v>6419.7</v>
      </c>
      <c r="I69" s="28">
        <f t="shared" si="2"/>
        <v>76.31688441374719</v>
      </c>
      <c r="J69" s="49">
        <f t="shared" si="1"/>
        <v>44.545737076556506</v>
      </c>
      <c r="K69" s="62" t="s">
        <v>57</v>
      </c>
    </row>
    <row r="70" spans="1:11" s="20" customFormat="1" ht="40.5">
      <c r="A70" s="72"/>
      <c r="B70" s="137"/>
      <c r="C70" s="37" t="s">
        <v>13</v>
      </c>
      <c r="D70" s="27">
        <v>9147.7</v>
      </c>
      <c r="E70" s="27">
        <v>3703.2</v>
      </c>
      <c r="F70" s="27">
        <v>5444.5</v>
      </c>
      <c r="G70" s="27">
        <v>1934.1</v>
      </c>
      <c r="H70" s="27">
        <v>7378.6</v>
      </c>
      <c r="I70" s="28">
        <f t="shared" si="2"/>
        <v>80.66071252883238</v>
      </c>
      <c r="J70" s="49">
        <f t="shared" si="1"/>
        <v>52.22780298120544</v>
      </c>
      <c r="K70" s="62" t="s">
        <v>58</v>
      </c>
    </row>
    <row r="71" spans="1:11" s="20" customFormat="1" ht="40.5">
      <c r="A71" s="72"/>
      <c r="B71" s="137"/>
      <c r="C71" s="141" t="s">
        <v>20</v>
      </c>
      <c r="D71" s="142">
        <v>0</v>
      </c>
      <c r="E71" s="142"/>
      <c r="F71" s="142"/>
      <c r="G71" s="142"/>
      <c r="H71" s="143">
        <v>0</v>
      </c>
      <c r="I71" s="28" t="e">
        <f t="shared" si="2"/>
        <v>#DIV/0!</v>
      </c>
      <c r="J71" s="49" t="e">
        <f t="shared" si="1"/>
        <v>#DIV/0!</v>
      </c>
      <c r="K71" s="62"/>
    </row>
    <row r="72" spans="1:11" s="20" customFormat="1" ht="41.25" thickBot="1">
      <c r="A72" s="73"/>
      <c r="B72" s="137"/>
      <c r="C72" s="115" t="s">
        <v>15</v>
      </c>
      <c r="D72" s="140">
        <v>784</v>
      </c>
      <c r="E72" s="140">
        <v>180</v>
      </c>
      <c r="F72" s="140">
        <v>492.6</v>
      </c>
      <c r="G72" s="140">
        <v>106.6</v>
      </c>
      <c r="H72" s="111">
        <f>SUM(G72,F72)</f>
        <v>599.2</v>
      </c>
      <c r="I72" s="29">
        <f t="shared" si="2"/>
        <v>76.42857142857143</v>
      </c>
      <c r="J72" s="50">
        <f aca="true" t="shared" si="3" ref="J72:J139">G72/E72*100</f>
        <v>59.22222222222222</v>
      </c>
      <c r="K72" s="63" t="s">
        <v>59</v>
      </c>
    </row>
    <row r="73" spans="1:11" s="20" customFormat="1" ht="42.75" customHeight="1">
      <c r="A73" s="71">
        <v>12</v>
      </c>
      <c r="B73" s="74" t="s">
        <v>23</v>
      </c>
      <c r="C73" s="32" t="s">
        <v>10</v>
      </c>
      <c r="D73" s="25">
        <f>SUM(D74:D78)</f>
        <v>180212.18</v>
      </c>
      <c r="E73" s="25">
        <f>SUM(E74:E78)</f>
        <v>24747.260000000002</v>
      </c>
      <c r="F73" s="25">
        <f>SUM(F74:F78)</f>
        <v>120733.58</v>
      </c>
      <c r="G73" s="25">
        <v>2755.3</v>
      </c>
      <c r="H73" s="25">
        <f>SUM(H74:H78)</f>
        <v>122689.07</v>
      </c>
      <c r="I73" s="26">
        <f t="shared" si="2"/>
        <v>68.08034284919033</v>
      </c>
      <c r="J73" s="48">
        <f t="shared" si="3"/>
        <v>11.133757838241486</v>
      </c>
      <c r="K73" s="53"/>
    </row>
    <row r="74" spans="1:11" s="20" customFormat="1" ht="33" customHeight="1">
      <c r="A74" s="72"/>
      <c r="B74" s="75"/>
      <c r="C74" s="37" t="s">
        <v>11</v>
      </c>
      <c r="D74" s="27">
        <v>3237</v>
      </c>
      <c r="E74" s="27"/>
      <c r="F74" s="27">
        <v>3177.1</v>
      </c>
      <c r="G74" s="27"/>
      <c r="H74" s="27">
        <f>SUM(G74,F74)</f>
        <v>3177.1</v>
      </c>
      <c r="I74" s="28">
        <f t="shared" si="2"/>
        <v>98.14952116156935</v>
      </c>
      <c r="J74" s="49" t="e">
        <f t="shared" si="3"/>
        <v>#DIV/0!</v>
      </c>
      <c r="K74" s="54"/>
    </row>
    <row r="75" spans="1:11" s="20" customFormat="1" ht="27">
      <c r="A75" s="72"/>
      <c r="B75" s="75"/>
      <c r="C75" s="33" t="s">
        <v>12</v>
      </c>
      <c r="D75" s="27">
        <v>48926.05</v>
      </c>
      <c r="E75" s="27">
        <v>8000.26</v>
      </c>
      <c r="F75" s="27">
        <v>44647.01</v>
      </c>
      <c r="G75" s="27"/>
      <c r="H75" s="27">
        <f>SUM(G75,F75)</f>
        <v>44647.01</v>
      </c>
      <c r="I75" s="28">
        <f t="shared" si="2"/>
        <v>91.25406608544937</v>
      </c>
      <c r="J75" s="49">
        <f t="shared" si="3"/>
        <v>0</v>
      </c>
      <c r="K75" s="54"/>
    </row>
    <row r="76" spans="1:11" s="20" customFormat="1" ht="40.5">
      <c r="A76" s="72"/>
      <c r="B76" s="75"/>
      <c r="C76" s="37" t="s">
        <v>13</v>
      </c>
      <c r="D76" s="27">
        <v>128049.13</v>
      </c>
      <c r="E76" s="27">
        <v>16747</v>
      </c>
      <c r="F76" s="27">
        <v>72909.47</v>
      </c>
      <c r="G76" s="27">
        <v>2755.3</v>
      </c>
      <c r="H76" s="27">
        <v>74864.96</v>
      </c>
      <c r="I76" s="28">
        <f t="shared" si="2"/>
        <v>58.46580917808657</v>
      </c>
      <c r="J76" s="49">
        <f t="shared" si="3"/>
        <v>16.452498955036724</v>
      </c>
      <c r="K76" s="56" t="s">
        <v>60</v>
      </c>
    </row>
    <row r="77" spans="1:11" s="20" customFormat="1" ht="15">
      <c r="A77" s="72"/>
      <c r="B77" s="75"/>
      <c r="C77" s="36"/>
      <c r="D77" s="27"/>
      <c r="E77" s="27"/>
      <c r="F77" s="27"/>
      <c r="G77" s="27"/>
      <c r="H77" s="27"/>
      <c r="I77" s="28" t="e">
        <f t="shared" si="2"/>
        <v>#DIV/0!</v>
      </c>
      <c r="J77" s="49" t="e">
        <f t="shared" si="3"/>
        <v>#DIV/0!</v>
      </c>
      <c r="K77" s="54"/>
    </row>
    <row r="78" spans="1:11" s="20" customFormat="1" ht="41.25" thickBot="1">
      <c r="A78" s="73"/>
      <c r="B78" s="76"/>
      <c r="C78" s="34" t="s">
        <v>15</v>
      </c>
      <c r="D78" s="30">
        <v>0</v>
      </c>
      <c r="E78" s="30"/>
      <c r="F78" s="30"/>
      <c r="G78" s="30"/>
      <c r="H78" s="30">
        <f>SUM(G78,F78)</f>
        <v>0</v>
      </c>
      <c r="I78" s="31" t="e">
        <f t="shared" si="2"/>
        <v>#DIV/0!</v>
      </c>
      <c r="J78" s="52" t="e">
        <f t="shared" si="3"/>
        <v>#DIV/0!</v>
      </c>
      <c r="K78" s="55"/>
    </row>
    <row r="79" spans="1:11" s="20" customFormat="1" ht="46.5" customHeight="1">
      <c r="A79" s="71">
        <v>13</v>
      </c>
      <c r="B79" s="144" t="s">
        <v>24</v>
      </c>
      <c r="C79" s="32" t="s">
        <v>10</v>
      </c>
      <c r="D79" s="25">
        <f>SUM(D80,D81,D82,D84,D83)</f>
        <v>197435.5</v>
      </c>
      <c r="E79" s="25">
        <f>SUM(E80:E84)</f>
        <v>8761.4</v>
      </c>
      <c r="F79" s="25">
        <f>SUM(F80:F84)</f>
        <v>181753.6</v>
      </c>
      <c r="G79" s="25">
        <f>SUM(G80:G84)</f>
        <v>2153</v>
      </c>
      <c r="H79" s="25">
        <f>SUM(H80:H84)</f>
        <v>183906.6</v>
      </c>
      <c r="I79" s="26">
        <f t="shared" si="2"/>
        <v>93.14768620638134</v>
      </c>
      <c r="J79" s="128">
        <f t="shared" si="3"/>
        <v>24.573698267400186</v>
      </c>
      <c r="K79" s="145"/>
    </row>
    <row r="80" spans="1:11" s="20" customFormat="1" ht="15" customHeight="1">
      <c r="A80" s="72"/>
      <c r="B80" s="146"/>
      <c r="C80" s="37" t="s">
        <v>11</v>
      </c>
      <c r="D80" s="27">
        <v>0</v>
      </c>
      <c r="E80" s="27"/>
      <c r="F80" s="27"/>
      <c r="G80" s="27"/>
      <c r="H80" s="27">
        <v>0</v>
      </c>
      <c r="I80" s="28" t="e">
        <f t="shared" si="2"/>
        <v>#DIV/0!</v>
      </c>
      <c r="J80" s="132" t="e">
        <f t="shared" si="3"/>
        <v>#DIV/0!</v>
      </c>
      <c r="K80" s="145"/>
    </row>
    <row r="81" spans="1:11" s="20" customFormat="1" ht="27">
      <c r="A81" s="72"/>
      <c r="B81" s="146"/>
      <c r="C81" s="33" t="s">
        <v>12</v>
      </c>
      <c r="D81" s="27">
        <v>0</v>
      </c>
      <c r="E81" s="27"/>
      <c r="F81" s="27"/>
      <c r="G81" s="27"/>
      <c r="H81" s="27">
        <v>0</v>
      </c>
      <c r="I81" s="28" t="e">
        <f t="shared" si="2"/>
        <v>#DIV/0!</v>
      </c>
      <c r="J81" s="132" t="e">
        <f t="shared" si="3"/>
        <v>#DIV/0!</v>
      </c>
      <c r="K81" s="145"/>
    </row>
    <row r="82" spans="1:11" s="20" customFormat="1" ht="40.5">
      <c r="A82" s="72"/>
      <c r="B82" s="146"/>
      <c r="C82" s="37" t="s">
        <v>13</v>
      </c>
      <c r="D82" s="27">
        <v>37219.6</v>
      </c>
      <c r="E82" s="27">
        <v>2761.4</v>
      </c>
      <c r="F82" s="27">
        <v>27537.7</v>
      </c>
      <c r="G82" s="27">
        <v>2153</v>
      </c>
      <c r="H82" s="27">
        <v>29690.7</v>
      </c>
      <c r="I82" s="28">
        <f t="shared" si="2"/>
        <v>79.77167943771562</v>
      </c>
      <c r="J82" s="132">
        <f t="shared" si="3"/>
        <v>77.96769754472369</v>
      </c>
      <c r="K82" s="145"/>
    </row>
    <row r="83" spans="1:11" s="20" customFormat="1" ht="67.5">
      <c r="A83" s="72"/>
      <c r="B83" s="146"/>
      <c r="C83" s="36" t="s">
        <v>38</v>
      </c>
      <c r="D83" s="27">
        <v>160215.9</v>
      </c>
      <c r="E83" s="27">
        <v>6000</v>
      </c>
      <c r="F83" s="27">
        <v>154215.9</v>
      </c>
      <c r="G83" s="27">
        <v>0</v>
      </c>
      <c r="H83" s="27">
        <v>154215.9</v>
      </c>
      <c r="I83" s="28">
        <f t="shared" si="2"/>
        <v>96.25505333740284</v>
      </c>
      <c r="J83" s="132">
        <f t="shared" si="3"/>
        <v>0</v>
      </c>
      <c r="K83" s="145"/>
    </row>
    <row r="84" spans="1:11" s="20" customFormat="1" ht="72.75" customHeight="1" thickBot="1">
      <c r="A84" s="73"/>
      <c r="B84" s="147"/>
      <c r="C84" s="115" t="s">
        <v>15</v>
      </c>
      <c r="D84" s="111">
        <v>0</v>
      </c>
      <c r="E84" s="111"/>
      <c r="F84" s="111"/>
      <c r="G84" s="111"/>
      <c r="H84" s="111">
        <v>0</v>
      </c>
      <c r="I84" s="29" t="e">
        <f t="shared" si="2"/>
        <v>#DIV/0!</v>
      </c>
      <c r="J84" s="135" t="e">
        <f t="shared" si="3"/>
        <v>#DIV/0!</v>
      </c>
      <c r="K84" s="148"/>
    </row>
    <row r="85" spans="1:11" s="20" customFormat="1" ht="24" customHeight="1">
      <c r="A85" s="71">
        <v>14</v>
      </c>
      <c r="B85" s="149" t="s">
        <v>48</v>
      </c>
      <c r="C85" s="32" t="s">
        <v>16</v>
      </c>
      <c r="D85" s="150">
        <f>SUM(D86:D90)</f>
        <v>286.9</v>
      </c>
      <c r="E85" s="150">
        <f>SUM(E86:E90)</f>
        <v>102.3</v>
      </c>
      <c r="F85" s="150">
        <f>SUM(F86:F90)</f>
        <v>82.3</v>
      </c>
      <c r="G85" s="150">
        <f>SUM(G86:G90)</f>
        <v>2.3</v>
      </c>
      <c r="H85" s="150">
        <f>SUM(H86:H90)</f>
        <v>84.6</v>
      </c>
      <c r="I85" s="26">
        <f t="shared" si="2"/>
        <v>29.487626350644824</v>
      </c>
      <c r="J85" s="128">
        <f t="shared" si="3"/>
        <v>2.2482893450635384</v>
      </c>
      <c r="K85" s="151"/>
    </row>
    <row r="86" spans="1:11" s="2" customFormat="1" ht="15" customHeight="1">
      <c r="A86" s="72"/>
      <c r="B86" s="152"/>
      <c r="C86" s="33" t="s">
        <v>11</v>
      </c>
      <c r="D86" s="153">
        <v>0</v>
      </c>
      <c r="E86" s="153"/>
      <c r="F86" s="153"/>
      <c r="G86" s="153"/>
      <c r="H86" s="153">
        <f>SUM(G86,F86)</f>
        <v>0</v>
      </c>
      <c r="I86" s="28" t="e">
        <f t="shared" si="2"/>
        <v>#DIV/0!</v>
      </c>
      <c r="J86" s="132" t="e">
        <f t="shared" si="3"/>
        <v>#DIV/0!</v>
      </c>
      <c r="K86" s="154"/>
    </row>
    <row r="87" spans="1:11" s="19" customFormat="1" ht="27.75" thickBot="1">
      <c r="A87" s="72"/>
      <c r="B87" s="152"/>
      <c r="C87" s="33" t="s">
        <v>12</v>
      </c>
      <c r="D87" s="153"/>
      <c r="E87" s="153"/>
      <c r="F87" s="153"/>
      <c r="G87" s="153"/>
      <c r="H87" s="153">
        <f>SUM(G87,F87)</f>
        <v>0</v>
      </c>
      <c r="I87" s="28" t="e">
        <f t="shared" si="2"/>
        <v>#DIV/0!</v>
      </c>
      <c r="J87" s="132" t="e">
        <f t="shared" si="3"/>
        <v>#DIV/0!</v>
      </c>
      <c r="K87" s="154"/>
    </row>
    <row r="88" spans="1:11" s="19" customFormat="1" ht="51">
      <c r="A88" s="72"/>
      <c r="B88" s="152"/>
      <c r="C88" s="33" t="s">
        <v>13</v>
      </c>
      <c r="D88" s="153">
        <v>286.9</v>
      </c>
      <c r="E88" s="153">
        <v>102.3</v>
      </c>
      <c r="F88" s="153">
        <v>82.3</v>
      </c>
      <c r="G88" s="153">
        <v>2.3</v>
      </c>
      <c r="H88" s="153">
        <f>SUM(G88,F88)</f>
        <v>84.6</v>
      </c>
      <c r="I88" s="28">
        <f t="shared" si="2"/>
        <v>29.487626350644824</v>
      </c>
      <c r="J88" s="132">
        <f t="shared" si="3"/>
        <v>2.2482893450635384</v>
      </c>
      <c r="K88" s="65" t="s">
        <v>71</v>
      </c>
    </row>
    <row r="89" spans="1:11" s="19" customFormat="1" ht="15">
      <c r="A89" s="72"/>
      <c r="B89" s="152"/>
      <c r="C89" s="33"/>
      <c r="D89" s="153"/>
      <c r="E89" s="153"/>
      <c r="F89" s="153"/>
      <c r="G89" s="153"/>
      <c r="H89" s="153"/>
      <c r="I89" s="28" t="e">
        <f t="shared" si="2"/>
        <v>#DIV/0!</v>
      </c>
      <c r="J89" s="132" t="e">
        <f t="shared" si="3"/>
        <v>#DIV/0!</v>
      </c>
      <c r="K89" s="154"/>
    </row>
    <row r="90" spans="1:11" s="19" customFormat="1" ht="41.25" thickBot="1">
      <c r="A90" s="73"/>
      <c r="B90" s="155"/>
      <c r="C90" s="34" t="s">
        <v>15</v>
      </c>
      <c r="D90" s="156">
        <v>0</v>
      </c>
      <c r="E90" s="156"/>
      <c r="F90" s="156"/>
      <c r="G90" s="156"/>
      <c r="H90" s="156">
        <f>SUM(G90,F90)</f>
        <v>0</v>
      </c>
      <c r="I90" s="31" t="e">
        <f t="shared" si="2"/>
        <v>#DIV/0!</v>
      </c>
      <c r="J90" s="157" t="e">
        <f t="shared" si="3"/>
        <v>#DIV/0!</v>
      </c>
      <c r="K90" s="158"/>
    </row>
    <row r="91" spans="1:11" s="19" customFormat="1" ht="25.5" customHeight="1">
      <c r="A91" s="71">
        <v>15</v>
      </c>
      <c r="B91" s="149" t="s">
        <v>45</v>
      </c>
      <c r="C91" s="32" t="s">
        <v>16</v>
      </c>
      <c r="D91" s="150">
        <f>SUM(D92:D96)</f>
        <v>440</v>
      </c>
      <c r="E91" s="150">
        <f>SUM(E92:E96)</f>
        <v>110</v>
      </c>
      <c r="F91" s="150">
        <f>SUM(F92:F96)</f>
        <v>0</v>
      </c>
      <c r="G91" s="150">
        <f>SUM(G92:G96)</f>
        <v>60</v>
      </c>
      <c r="H91" s="150">
        <f>SUM(G91,F91)</f>
        <v>60</v>
      </c>
      <c r="I91" s="26">
        <f t="shared" si="2"/>
        <v>13.636363636363635</v>
      </c>
      <c r="J91" s="128">
        <f t="shared" si="3"/>
        <v>54.54545454545454</v>
      </c>
      <c r="K91" s="159"/>
    </row>
    <row r="92" spans="1:11" s="2" customFormat="1" ht="15" customHeight="1">
      <c r="A92" s="72"/>
      <c r="B92" s="152"/>
      <c r="C92" s="33" t="s">
        <v>11</v>
      </c>
      <c r="D92" s="153"/>
      <c r="E92" s="153"/>
      <c r="F92" s="153"/>
      <c r="G92" s="153"/>
      <c r="H92" s="153">
        <f>SUM(G92,F92)</f>
        <v>0</v>
      </c>
      <c r="I92" s="28" t="e">
        <f t="shared" si="2"/>
        <v>#DIV/0!</v>
      </c>
      <c r="J92" s="132" t="e">
        <f t="shared" si="3"/>
        <v>#DIV/0!</v>
      </c>
      <c r="K92" s="145"/>
    </row>
    <row r="93" spans="1:11" s="2" customFormat="1" ht="27">
      <c r="A93" s="72"/>
      <c r="B93" s="152"/>
      <c r="C93" s="33" t="s">
        <v>12</v>
      </c>
      <c r="D93" s="153"/>
      <c r="E93" s="153"/>
      <c r="F93" s="153"/>
      <c r="G93" s="153"/>
      <c r="H93" s="153">
        <f>SUM(G93,F93)</f>
        <v>0</v>
      </c>
      <c r="I93" s="28" t="e">
        <f t="shared" si="2"/>
        <v>#DIV/0!</v>
      </c>
      <c r="J93" s="132" t="e">
        <f t="shared" si="3"/>
        <v>#DIV/0!</v>
      </c>
      <c r="K93" s="145"/>
    </row>
    <row r="94" spans="1:11" s="2" customFormat="1" ht="40.5">
      <c r="A94" s="72"/>
      <c r="B94" s="152"/>
      <c r="C94" s="33" t="s">
        <v>13</v>
      </c>
      <c r="D94" s="153">
        <v>440</v>
      </c>
      <c r="E94" s="153">
        <v>110</v>
      </c>
      <c r="F94" s="153">
        <v>0</v>
      </c>
      <c r="G94" s="153">
        <v>60</v>
      </c>
      <c r="H94" s="153">
        <v>60</v>
      </c>
      <c r="I94" s="28">
        <f t="shared" si="2"/>
        <v>13.636363636363635</v>
      </c>
      <c r="J94" s="132">
        <f t="shared" si="3"/>
        <v>54.54545454545454</v>
      </c>
      <c r="K94" s="145"/>
    </row>
    <row r="95" spans="1:11" s="2" customFormat="1" ht="15">
      <c r="A95" s="72"/>
      <c r="B95" s="152"/>
      <c r="C95" s="33"/>
      <c r="D95" s="153"/>
      <c r="E95" s="153"/>
      <c r="F95" s="153"/>
      <c r="G95" s="153"/>
      <c r="H95" s="153"/>
      <c r="I95" s="28" t="e">
        <f t="shared" si="2"/>
        <v>#DIV/0!</v>
      </c>
      <c r="J95" s="132" t="e">
        <f t="shared" si="3"/>
        <v>#DIV/0!</v>
      </c>
      <c r="K95" s="145"/>
    </row>
    <row r="96" spans="1:11" s="2" customFormat="1" ht="41.25" thickBot="1">
      <c r="A96" s="73"/>
      <c r="B96" s="155"/>
      <c r="C96" s="115" t="s">
        <v>15</v>
      </c>
      <c r="D96" s="160">
        <v>0</v>
      </c>
      <c r="E96" s="160"/>
      <c r="F96" s="160"/>
      <c r="G96" s="160"/>
      <c r="H96" s="160">
        <f>SUM(G96,F96)</f>
        <v>0</v>
      </c>
      <c r="I96" s="29" t="e">
        <f aca="true" t="shared" si="4" ref="I96:I139">(H96/D96)*100</f>
        <v>#DIV/0!</v>
      </c>
      <c r="J96" s="135" t="e">
        <f t="shared" si="3"/>
        <v>#DIV/0!</v>
      </c>
      <c r="K96" s="145"/>
    </row>
    <row r="97" spans="1:11" s="2" customFormat="1" ht="24.75" customHeight="1">
      <c r="A97" s="71">
        <v>16</v>
      </c>
      <c r="B97" s="144" t="s">
        <v>43</v>
      </c>
      <c r="C97" s="32" t="s">
        <v>16</v>
      </c>
      <c r="D97" s="150">
        <f>SUM(D98,D99,D100,D101,D102)</f>
        <v>8948.7</v>
      </c>
      <c r="E97" s="150">
        <f>SUM(E98:E102)</f>
        <v>1661.6</v>
      </c>
      <c r="F97" s="150">
        <f>SUM(F98:F102)</f>
        <v>5649.1</v>
      </c>
      <c r="G97" s="150">
        <f>SUM(G98:G102)</f>
        <v>1167.2</v>
      </c>
      <c r="H97" s="150">
        <f>SUM(H98:H102)</f>
        <v>6816.3</v>
      </c>
      <c r="I97" s="128">
        <f t="shared" si="4"/>
        <v>76.17084045727312</v>
      </c>
      <c r="J97" s="161">
        <f t="shared" si="3"/>
        <v>70.24554646124218</v>
      </c>
      <c r="K97" s="53"/>
    </row>
    <row r="98" spans="1:11" s="2" customFormat="1" ht="15" customHeight="1">
      <c r="A98" s="72"/>
      <c r="B98" s="146"/>
      <c r="C98" s="33" t="s">
        <v>11</v>
      </c>
      <c r="D98" s="153">
        <v>0</v>
      </c>
      <c r="E98" s="153"/>
      <c r="F98" s="153"/>
      <c r="G98" s="153"/>
      <c r="H98" s="153">
        <f>SUM(G98,F98)</f>
        <v>0</v>
      </c>
      <c r="I98" s="132" t="e">
        <f t="shared" si="4"/>
        <v>#DIV/0!</v>
      </c>
      <c r="J98" s="162" t="e">
        <f t="shared" si="3"/>
        <v>#DIV/0!</v>
      </c>
      <c r="K98" s="54"/>
    </row>
    <row r="99" spans="1:11" s="2" customFormat="1" ht="15" customHeight="1">
      <c r="A99" s="72"/>
      <c r="B99" s="146"/>
      <c r="C99" s="33" t="s">
        <v>12</v>
      </c>
      <c r="D99" s="153">
        <v>0</v>
      </c>
      <c r="E99" s="153"/>
      <c r="F99" s="153"/>
      <c r="G99" s="153"/>
      <c r="H99" s="153">
        <f>SUM(G99,F99)</f>
        <v>0</v>
      </c>
      <c r="I99" s="132" t="e">
        <f t="shared" si="4"/>
        <v>#DIV/0!</v>
      </c>
      <c r="J99" s="162" t="e">
        <f t="shared" si="3"/>
        <v>#DIV/0!</v>
      </c>
      <c r="K99" s="54"/>
    </row>
    <row r="100" spans="1:11" s="2" customFormat="1" ht="30" customHeight="1">
      <c r="A100" s="72"/>
      <c r="B100" s="146"/>
      <c r="C100" s="33" t="s">
        <v>13</v>
      </c>
      <c r="D100" s="153">
        <v>8948.7</v>
      </c>
      <c r="E100" s="153">
        <v>1661.6</v>
      </c>
      <c r="F100" s="153">
        <v>5649.1</v>
      </c>
      <c r="G100" s="153">
        <v>1167.2</v>
      </c>
      <c r="H100" s="153">
        <v>6816.3</v>
      </c>
      <c r="I100" s="132">
        <f t="shared" si="4"/>
        <v>76.17084045727312</v>
      </c>
      <c r="J100" s="162">
        <f t="shared" si="3"/>
        <v>70.24554646124218</v>
      </c>
      <c r="K100" s="56" t="s">
        <v>61</v>
      </c>
    </row>
    <row r="101" spans="1:11" s="2" customFormat="1" ht="15">
      <c r="A101" s="72"/>
      <c r="B101" s="146"/>
      <c r="C101" s="33"/>
      <c r="D101" s="153"/>
      <c r="E101" s="153"/>
      <c r="F101" s="153"/>
      <c r="G101" s="153"/>
      <c r="H101" s="153"/>
      <c r="I101" s="132" t="e">
        <f t="shared" si="4"/>
        <v>#DIV/0!</v>
      </c>
      <c r="J101" s="162" t="e">
        <f t="shared" si="3"/>
        <v>#DIV/0!</v>
      </c>
      <c r="K101" s="54"/>
    </row>
    <row r="102" spans="1:11" s="2" customFormat="1" ht="41.25" thickBot="1">
      <c r="A102" s="73"/>
      <c r="B102" s="147"/>
      <c r="C102" s="34" t="s">
        <v>15</v>
      </c>
      <c r="D102" s="156">
        <v>0</v>
      </c>
      <c r="E102" s="156"/>
      <c r="F102" s="156"/>
      <c r="G102" s="156"/>
      <c r="H102" s="156">
        <f>SUM(G102,F102)</f>
        <v>0</v>
      </c>
      <c r="I102" s="157" t="e">
        <f t="shared" si="4"/>
        <v>#DIV/0!</v>
      </c>
      <c r="J102" s="163" t="e">
        <f t="shared" si="3"/>
        <v>#DIV/0!</v>
      </c>
      <c r="K102" s="51"/>
    </row>
    <row r="103" spans="1:11" s="2" customFormat="1" ht="24" customHeight="1">
      <c r="A103" s="71">
        <v>17</v>
      </c>
      <c r="B103" s="144" t="s">
        <v>25</v>
      </c>
      <c r="C103" s="32" t="s">
        <v>16</v>
      </c>
      <c r="D103" s="150">
        <f>SUM(D104,D105,D106,D107,D108)</f>
        <v>56400.85</v>
      </c>
      <c r="E103" s="150">
        <f>SUM(E104:E108)</f>
        <v>27587.3</v>
      </c>
      <c r="F103" s="150">
        <f>SUM(F104:F108)</f>
        <v>30460.74</v>
      </c>
      <c r="G103" s="150">
        <f>SUM(G104:G108)</f>
        <v>7358.3</v>
      </c>
      <c r="H103" s="150">
        <f>SUM(H104:H108)</f>
        <v>37720.3</v>
      </c>
      <c r="I103" s="26">
        <f t="shared" si="4"/>
        <v>66.87895661146952</v>
      </c>
      <c r="J103" s="48">
        <f t="shared" si="3"/>
        <v>26.672780591069078</v>
      </c>
      <c r="K103" s="57"/>
    </row>
    <row r="104" spans="1:11" s="2" customFormat="1" ht="15" customHeight="1">
      <c r="A104" s="72"/>
      <c r="B104" s="146"/>
      <c r="C104" s="33" t="s">
        <v>11</v>
      </c>
      <c r="D104" s="153">
        <v>0</v>
      </c>
      <c r="E104" s="153"/>
      <c r="F104" s="153"/>
      <c r="G104" s="153"/>
      <c r="H104" s="153">
        <f>SUM(G104,F104)</f>
        <v>0</v>
      </c>
      <c r="I104" s="28" t="e">
        <f t="shared" si="4"/>
        <v>#DIV/0!</v>
      </c>
      <c r="J104" s="49" t="e">
        <f t="shared" si="3"/>
        <v>#DIV/0!</v>
      </c>
      <c r="K104" s="58"/>
    </row>
    <row r="105" spans="1:11" s="2" customFormat="1" ht="27">
      <c r="A105" s="72"/>
      <c r="B105" s="146"/>
      <c r="C105" s="33" t="s">
        <v>12</v>
      </c>
      <c r="D105" s="153">
        <v>7800</v>
      </c>
      <c r="E105" s="153"/>
      <c r="F105" s="153">
        <v>7800</v>
      </c>
      <c r="G105" s="153"/>
      <c r="H105" s="153">
        <f>SUM(G105,F105)</f>
        <v>7800</v>
      </c>
      <c r="I105" s="28">
        <f t="shared" si="4"/>
        <v>100</v>
      </c>
      <c r="J105" s="49" t="e">
        <f t="shared" si="3"/>
        <v>#DIV/0!</v>
      </c>
      <c r="K105" s="58"/>
    </row>
    <row r="106" spans="1:11" s="2" customFormat="1" ht="40.5">
      <c r="A106" s="72"/>
      <c r="B106" s="146"/>
      <c r="C106" s="33" t="s">
        <v>13</v>
      </c>
      <c r="D106" s="153">
        <v>48600.85</v>
      </c>
      <c r="E106" s="153">
        <v>27587.3</v>
      </c>
      <c r="F106" s="153">
        <v>22660.74</v>
      </c>
      <c r="G106" s="153">
        <v>7358.3</v>
      </c>
      <c r="H106" s="153">
        <v>29920.3</v>
      </c>
      <c r="I106" s="28">
        <f t="shared" si="4"/>
        <v>61.5633265673337</v>
      </c>
      <c r="J106" s="49">
        <f t="shared" si="3"/>
        <v>26.672780591069078</v>
      </c>
      <c r="K106" s="56" t="s">
        <v>62</v>
      </c>
    </row>
    <row r="107" spans="1:11" s="2" customFormat="1" ht="15">
      <c r="A107" s="72"/>
      <c r="B107" s="146"/>
      <c r="C107" s="33"/>
      <c r="D107" s="153"/>
      <c r="E107" s="153"/>
      <c r="F107" s="153"/>
      <c r="G107" s="153"/>
      <c r="H107" s="153"/>
      <c r="I107" s="28" t="e">
        <f t="shared" si="4"/>
        <v>#DIV/0!</v>
      </c>
      <c r="J107" s="49" t="e">
        <f t="shared" si="3"/>
        <v>#DIV/0!</v>
      </c>
      <c r="K107" s="58"/>
    </row>
    <row r="108" spans="1:11" s="2" customFormat="1" ht="41.25" thickBot="1">
      <c r="A108" s="73"/>
      <c r="B108" s="147"/>
      <c r="C108" s="115" t="s">
        <v>15</v>
      </c>
      <c r="D108" s="160">
        <v>0</v>
      </c>
      <c r="E108" s="160"/>
      <c r="F108" s="160"/>
      <c r="G108" s="160"/>
      <c r="H108" s="160">
        <f>SUM(G108,F108)</f>
        <v>0</v>
      </c>
      <c r="I108" s="29" t="e">
        <f t="shared" si="4"/>
        <v>#DIV/0!</v>
      </c>
      <c r="J108" s="50" t="e">
        <f t="shared" si="3"/>
        <v>#DIV/0!</v>
      </c>
      <c r="K108" s="59"/>
    </row>
    <row r="109" spans="1:11" s="2" customFormat="1" ht="23.25" customHeight="1">
      <c r="A109" s="71">
        <v>18</v>
      </c>
      <c r="B109" s="144" t="s">
        <v>26</v>
      </c>
      <c r="C109" s="32" t="s">
        <v>16</v>
      </c>
      <c r="D109" s="164">
        <f>SUM(D110,D111,D112,D113,D114)</f>
        <v>0</v>
      </c>
      <c r="E109" s="164">
        <f>SUM(E110,E111,E112,E113,E114)</f>
        <v>0</v>
      </c>
      <c r="F109" s="164"/>
      <c r="G109" s="164">
        <f>SUM(G110,G111,G112,G113,G114)</f>
        <v>0</v>
      </c>
      <c r="H109" s="164">
        <f>SUM(G109,F109)</f>
        <v>0</v>
      </c>
      <c r="I109" s="26" t="e">
        <f t="shared" si="4"/>
        <v>#DIV/0!</v>
      </c>
      <c r="J109" s="48" t="e">
        <f t="shared" si="3"/>
        <v>#DIV/0!</v>
      </c>
      <c r="K109" s="97"/>
    </row>
    <row r="110" spans="1:11" s="2" customFormat="1" ht="15" customHeight="1">
      <c r="A110" s="72"/>
      <c r="B110" s="146"/>
      <c r="C110" s="33" t="s">
        <v>11</v>
      </c>
      <c r="D110" s="153">
        <v>0</v>
      </c>
      <c r="E110" s="153">
        <v>0</v>
      </c>
      <c r="F110" s="153"/>
      <c r="G110" s="153">
        <v>0</v>
      </c>
      <c r="H110" s="153">
        <f>SUM(G110,F110)</f>
        <v>0</v>
      </c>
      <c r="I110" s="28" t="e">
        <f t="shared" si="4"/>
        <v>#DIV/0!</v>
      </c>
      <c r="J110" s="49" t="e">
        <f t="shared" si="3"/>
        <v>#DIV/0!</v>
      </c>
      <c r="K110" s="97"/>
    </row>
    <row r="111" spans="1:11" s="2" customFormat="1" ht="27">
      <c r="A111" s="72"/>
      <c r="B111" s="146"/>
      <c r="C111" s="33" t="s">
        <v>12</v>
      </c>
      <c r="D111" s="153">
        <v>0</v>
      </c>
      <c r="E111" s="153">
        <v>0</v>
      </c>
      <c r="F111" s="153"/>
      <c r="G111" s="153">
        <v>0</v>
      </c>
      <c r="H111" s="153">
        <f>SUM(G111,F111)</f>
        <v>0</v>
      </c>
      <c r="I111" s="28" t="e">
        <f t="shared" si="4"/>
        <v>#DIV/0!</v>
      </c>
      <c r="J111" s="49" t="e">
        <f t="shared" si="3"/>
        <v>#DIV/0!</v>
      </c>
      <c r="K111" s="97"/>
    </row>
    <row r="112" spans="1:11" s="2" customFormat="1" ht="40.5">
      <c r="A112" s="72"/>
      <c r="B112" s="146"/>
      <c r="C112" s="33" t="s">
        <v>13</v>
      </c>
      <c r="D112" s="153">
        <v>0</v>
      </c>
      <c r="E112" s="153">
        <v>0</v>
      </c>
      <c r="F112" s="153"/>
      <c r="G112" s="153">
        <v>0</v>
      </c>
      <c r="H112" s="153">
        <f>SUM(G112,F112)</f>
        <v>0</v>
      </c>
      <c r="I112" s="28" t="e">
        <f t="shared" si="4"/>
        <v>#DIV/0!</v>
      </c>
      <c r="J112" s="49" t="e">
        <f t="shared" si="3"/>
        <v>#DIV/0!</v>
      </c>
      <c r="K112" s="97"/>
    </row>
    <row r="113" spans="1:11" s="2" customFormat="1" ht="40.5">
      <c r="A113" s="72"/>
      <c r="B113" s="146"/>
      <c r="C113" s="33" t="s">
        <v>14</v>
      </c>
      <c r="D113" s="153"/>
      <c r="E113" s="153"/>
      <c r="F113" s="153"/>
      <c r="G113" s="153"/>
      <c r="H113" s="153"/>
      <c r="I113" s="28" t="e">
        <f t="shared" si="4"/>
        <v>#DIV/0!</v>
      </c>
      <c r="J113" s="49" t="e">
        <f t="shared" si="3"/>
        <v>#DIV/0!</v>
      </c>
      <c r="K113" s="97"/>
    </row>
    <row r="114" spans="1:11" s="2" customFormat="1" ht="41.25" thickBot="1">
      <c r="A114" s="73"/>
      <c r="B114" s="147"/>
      <c r="C114" s="115" t="s">
        <v>15</v>
      </c>
      <c r="D114" s="160">
        <v>0</v>
      </c>
      <c r="E114" s="160">
        <v>0</v>
      </c>
      <c r="F114" s="160"/>
      <c r="G114" s="160">
        <v>0</v>
      </c>
      <c r="H114" s="160">
        <f>SUM(G114,F114)</f>
        <v>0</v>
      </c>
      <c r="I114" s="29" t="e">
        <f t="shared" si="4"/>
        <v>#DIV/0!</v>
      </c>
      <c r="J114" s="50" t="e">
        <f t="shared" si="3"/>
        <v>#DIV/0!</v>
      </c>
      <c r="K114" s="98"/>
    </row>
    <row r="115" spans="1:11" s="2" customFormat="1" ht="24" customHeight="1">
      <c r="A115" s="71">
        <v>19</v>
      </c>
      <c r="B115" s="144" t="s">
        <v>32</v>
      </c>
      <c r="C115" s="32" t="s">
        <v>16</v>
      </c>
      <c r="D115" s="107">
        <f>SUM(D116:D120)</f>
        <v>137005.45</v>
      </c>
      <c r="E115" s="107">
        <f>SUM(E116:E120)</f>
        <v>5527.4</v>
      </c>
      <c r="F115" s="107">
        <f>SUM(F116:F120)</f>
        <v>131316.4</v>
      </c>
      <c r="G115" s="107">
        <f>SUM(G116:G120)</f>
        <v>2575.7</v>
      </c>
      <c r="H115" s="107">
        <f>SUM(H116:H120)</f>
        <v>133892.1</v>
      </c>
      <c r="I115" s="26">
        <f t="shared" si="4"/>
        <v>97.72757215132683</v>
      </c>
      <c r="J115" s="48">
        <f t="shared" si="3"/>
        <v>46.59876252849441</v>
      </c>
      <c r="K115" s="165"/>
    </row>
    <row r="116" spans="1:11" s="2" customFormat="1" ht="24" customHeight="1">
      <c r="A116" s="72"/>
      <c r="B116" s="146"/>
      <c r="C116" s="33" t="s">
        <v>11</v>
      </c>
      <c r="D116" s="138">
        <v>0</v>
      </c>
      <c r="E116" s="138"/>
      <c r="F116" s="138"/>
      <c r="G116" s="138"/>
      <c r="H116" s="138">
        <v>0</v>
      </c>
      <c r="I116" s="28" t="e">
        <f t="shared" si="4"/>
        <v>#DIV/0!</v>
      </c>
      <c r="J116" s="49" t="e">
        <f t="shared" si="3"/>
        <v>#DIV/0!</v>
      </c>
      <c r="K116" s="97"/>
    </row>
    <row r="117" spans="1:11" s="2" customFormat="1" ht="24" customHeight="1">
      <c r="A117" s="72"/>
      <c r="B117" s="146"/>
      <c r="C117" s="33" t="s">
        <v>12</v>
      </c>
      <c r="D117" s="138">
        <v>66000</v>
      </c>
      <c r="E117" s="138"/>
      <c r="F117" s="138">
        <v>66000</v>
      </c>
      <c r="G117" s="138"/>
      <c r="H117" s="138">
        <v>66000</v>
      </c>
      <c r="I117" s="28">
        <f t="shared" si="4"/>
        <v>100</v>
      </c>
      <c r="J117" s="49" t="e">
        <f aca="true" t="shared" si="5" ref="J117:J132">G117/E117*100</f>
        <v>#DIV/0!</v>
      </c>
      <c r="K117" s="97"/>
    </row>
    <row r="118" spans="1:11" s="2" customFormat="1" ht="24" customHeight="1">
      <c r="A118" s="72"/>
      <c r="B118" s="146"/>
      <c r="C118" s="33" t="s">
        <v>13</v>
      </c>
      <c r="D118" s="138">
        <v>71005.45</v>
      </c>
      <c r="E118" s="138">
        <v>5527.4</v>
      </c>
      <c r="F118" s="138">
        <v>65316.4</v>
      </c>
      <c r="G118" s="138">
        <v>2575.7</v>
      </c>
      <c r="H118" s="138">
        <v>67892.1</v>
      </c>
      <c r="I118" s="28">
        <f>(H118/D118)*100</f>
        <v>95.61533656923518</v>
      </c>
      <c r="J118" s="49">
        <f t="shared" si="5"/>
        <v>46.59876252849441</v>
      </c>
      <c r="K118" s="97"/>
    </row>
    <row r="119" spans="1:11" s="2" customFormat="1" ht="24" customHeight="1">
      <c r="A119" s="72"/>
      <c r="B119" s="146"/>
      <c r="C119" s="33" t="s">
        <v>14</v>
      </c>
      <c r="D119" s="138"/>
      <c r="E119" s="138"/>
      <c r="F119" s="138"/>
      <c r="G119" s="138"/>
      <c r="H119" s="138"/>
      <c r="I119" s="28" t="e">
        <f t="shared" si="4"/>
        <v>#DIV/0!</v>
      </c>
      <c r="J119" s="49" t="e">
        <f t="shared" si="5"/>
        <v>#DIV/0!</v>
      </c>
      <c r="K119" s="97"/>
    </row>
    <row r="120" spans="1:11" s="2" customFormat="1" ht="24" customHeight="1" thickBot="1">
      <c r="A120" s="73"/>
      <c r="B120" s="147"/>
      <c r="C120" s="34" t="s">
        <v>15</v>
      </c>
      <c r="D120" s="156">
        <v>0</v>
      </c>
      <c r="E120" s="156"/>
      <c r="F120" s="156"/>
      <c r="G120" s="156"/>
      <c r="H120" s="156">
        <v>0</v>
      </c>
      <c r="I120" s="31" t="e">
        <f t="shared" si="4"/>
        <v>#DIV/0!</v>
      </c>
      <c r="J120" s="52" t="e">
        <f t="shared" si="5"/>
        <v>#DIV/0!</v>
      </c>
      <c r="K120" s="98"/>
    </row>
    <row r="121" spans="1:11" s="2" customFormat="1" ht="24" customHeight="1">
      <c r="A121" s="71">
        <v>20</v>
      </c>
      <c r="B121" s="149" t="s">
        <v>36</v>
      </c>
      <c r="C121" s="32" t="s">
        <v>16</v>
      </c>
      <c r="D121" s="107">
        <f>SUM(D122:D126)</f>
        <v>240</v>
      </c>
      <c r="E121" s="107">
        <f>SUM(E122:E126)</f>
        <v>80</v>
      </c>
      <c r="F121" s="107">
        <f>SUM(F122:F126)</f>
        <v>80</v>
      </c>
      <c r="G121" s="107">
        <f>SUM(G122:G126)</f>
        <v>0</v>
      </c>
      <c r="H121" s="107">
        <f>SUM(H122:H126)</f>
        <v>80</v>
      </c>
      <c r="I121" s="26">
        <f aca="true" t="shared" si="6" ref="I121:I126">(H121/D121)*100</f>
        <v>33.33333333333333</v>
      </c>
      <c r="J121" s="48">
        <f t="shared" si="5"/>
        <v>0</v>
      </c>
      <c r="K121" s="165"/>
    </row>
    <row r="122" spans="1:11" s="2" customFormat="1" ht="24" customHeight="1">
      <c r="A122" s="72"/>
      <c r="B122" s="152"/>
      <c r="C122" s="33" t="s">
        <v>11</v>
      </c>
      <c r="D122" s="138">
        <v>0</v>
      </c>
      <c r="E122" s="138"/>
      <c r="F122" s="138">
        <v>0</v>
      </c>
      <c r="G122" s="138"/>
      <c r="H122" s="138">
        <v>0</v>
      </c>
      <c r="I122" s="28" t="e">
        <f t="shared" si="6"/>
        <v>#DIV/0!</v>
      </c>
      <c r="J122" s="49" t="e">
        <f t="shared" si="5"/>
        <v>#DIV/0!</v>
      </c>
      <c r="K122" s="97"/>
    </row>
    <row r="123" spans="1:11" s="2" customFormat="1" ht="24" customHeight="1">
      <c r="A123" s="72"/>
      <c r="B123" s="152"/>
      <c r="C123" s="33" t="s">
        <v>12</v>
      </c>
      <c r="D123" s="138">
        <v>0</v>
      </c>
      <c r="E123" s="138"/>
      <c r="F123" s="138">
        <v>0</v>
      </c>
      <c r="G123" s="138"/>
      <c r="H123" s="138">
        <v>0</v>
      </c>
      <c r="I123" s="28" t="e">
        <f t="shared" si="6"/>
        <v>#DIV/0!</v>
      </c>
      <c r="J123" s="49" t="e">
        <f t="shared" si="5"/>
        <v>#DIV/0!</v>
      </c>
      <c r="K123" s="97"/>
    </row>
    <row r="124" spans="1:11" s="2" customFormat="1" ht="24" customHeight="1">
      <c r="A124" s="72"/>
      <c r="B124" s="152"/>
      <c r="C124" s="33" t="s">
        <v>13</v>
      </c>
      <c r="D124" s="138">
        <v>240</v>
      </c>
      <c r="E124" s="138">
        <v>80</v>
      </c>
      <c r="F124" s="138">
        <v>80</v>
      </c>
      <c r="G124" s="138"/>
      <c r="H124" s="138">
        <v>80</v>
      </c>
      <c r="I124" s="28">
        <f t="shared" si="6"/>
        <v>33.33333333333333</v>
      </c>
      <c r="J124" s="49">
        <f t="shared" si="5"/>
        <v>0</v>
      </c>
      <c r="K124" s="97"/>
    </row>
    <row r="125" spans="1:11" s="2" customFormat="1" ht="24" customHeight="1">
      <c r="A125" s="72"/>
      <c r="B125" s="152"/>
      <c r="C125" s="33" t="s">
        <v>14</v>
      </c>
      <c r="D125" s="138">
        <v>0</v>
      </c>
      <c r="E125" s="138"/>
      <c r="F125" s="138">
        <v>0</v>
      </c>
      <c r="G125" s="138"/>
      <c r="H125" s="138">
        <v>0</v>
      </c>
      <c r="I125" s="28" t="e">
        <f t="shared" si="6"/>
        <v>#DIV/0!</v>
      </c>
      <c r="J125" s="49" t="e">
        <f t="shared" si="5"/>
        <v>#DIV/0!</v>
      </c>
      <c r="K125" s="97"/>
    </row>
    <row r="126" spans="1:11" s="2" customFormat="1" ht="24" customHeight="1" thickBot="1">
      <c r="A126" s="73"/>
      <c r="B126" s="155"/>
      <c r="C126" s="34" t="s">
        <v>15</v>
      </c>
      <c r="D126" s="156">
        <v>0</v>
      </c>
      <c r="E126" s="156"/>
      <c r="F126" s="156">
        <v>0</v>
      </c>
      <c r="G126" s="156"/>
      <c r="H126" s="156">
        <v>0</v>
      </c>
      <c r="I126" s="31" t="e">
        <f t="shared" si="6"/>
        <v>#DIV/0!</v>
      </c>
      <c r="J126" s="52" t="e">
        <f t="shared" si="5"/>
        <v>#DIV/0!</v>
      </c>
      <c r="K126" s="97"/>
    </row>
    <row r="127" spans="1:11" s="2" customFormat="1" ht="24" customHeight="1">
      <c r="A127" s="71">
        <v>21</v>
      </c>
      <c r="B127" s="144" t="s">
        <v>46</v>
      </c>
      <c r="C127" s="32" t="s">
        <v>16</v>
      </c>
      <c r="D127" s="107">
        <f>SUM(D128:D132)</f>
        <v>208.4</v>
      </c>
      <c r="E127" s="107">
        <f>SUM(E128:E132)</f>
        <v>75.2</v>
      </c>
      <c r="F127" s="107">
        <f>SUM(F128:F132)</f>
        <v>55.1</v>
      </c>
      <c r="G127" s="107">
        <f>SUM(G128:G132)</f>
        <v>17.68</v>
      </c>
      <c r="H127" s="107">
        <f>SUM(H128:H132)</f>
        <v>72.8</v>
      </c>
      <c r="I127" s="26">
        <f aca="true" t="shared" si="7" ref="I127:I132">(H127/D127)*100</f>
        <v>34.93282149712092</v>
      </c>
      <c r="J127" s="48">
        <f t="shared" si="5"/>
        <v>23.510638297872337</v>
      </c>
      <c r="K127" s="53"/>
    </row>
    <row r="128" spans="1:11" s="2" customFormat="1" ht="24" customHeight="1">
      <c r="A128" s="72"/>
      <c r="B128" s="146"/>
      <c r="C128" s="33" t="s">
        <v>11</v>
      </c>
      <c r="D128" s="138">
        <v>0</v>
      </c>
      <c r="E128" s="138"/>
      <c r="F128" s="138">
        <v>0</v>
      </c>
      <c r="G128" s="138"/>
      <c r="H128" s="138">
        <v>0</v>
      </c>
      <c r="I128" s="28" t="e">
        <f t="shared" si="7"/>
        <v>#DIV/0!</v>
      </c>
      <c r="J128" s="49" t="e">
        <f t="shared" si="5"/>
        <v>#DIV/0!</v>
      </c>
      <c r="K128" s="54"/>
    </row>
    <row r="129" spans="1:11" s="2" customFormat="1" ht="24" customHeight="1">
      <c r="A129" s="72"/>
      <c r="B129" s="146"/>
      <c r="C129" s="33" t="s">
        <v>12</v>
      </c>
      <c r="D129" s="138">
        <v>0</v>
      </c>
      <c r="E129" s="138"/>
      <c r="F129" s="138">
        <v>0</v>
      </c>
      <c r="G129" s="138"/>
      <c r="H129" s="138">
        <v>0</v>
      </c>
      <c r="I129" s="28" t="e">
        <f t="shared" si="7"/>
        <v>#DIV/0!</v>
      </c>
      <c r="J129" s="49" t="e">
        <f t="shared" si="5"/>
        <v>#DIV/0!</v>
      </c>
      <c r="K129" s="54"/>
    </row>
    <row r="130" spans="1:11" s="2" customFormat="1" ht="24" customHeight="1">
      <c r="A130" s="72"/>
      <c r="B130" s="146"/>
      <c r="C130" s="33" t="s">
        <v>13</v>
      </c>
      <c r="D130" s="138">
        <v>208.4</v>
      </c>
      <c r="E130" s="138">
        <v>75.2</v>
      </c>
      <c r="F130" s="138">
        <v>55.1</v>
      </c>
      <c r="G130" s="138">
        <v>17.68</v>
      </c>
      <c r="H130" s="138">
        <v>72.8</v>
      </c>
      <c r="I130" s="28">
        <f t="shared" si="7"/>
        <v>34.93282149712092</v>
      </c>
      <c r="J130" s="49">
        <f t="shared" si="5"/>
        <v>23.510638297872337</v>
      </c>
      <c r="K130" s="60" t="s">
        <v>63</v>
      </c>
    </row>
    <row r="131" spans="1:11" s="2" customFormat="1" ht="24" customHeight="1">
      <c r="A131" s="72"/>
      <c r="B131" s="146"/>
      <c r="C131" s="33" t="s">
        <v>14</v>
      </c>
      <c r="D131" s="138">
        <v>0</v>
      </c>
      <c r="E131" s="138"/>
      <c r="F131" s="138">
        <v>0</v>
      </c>
      <c r="G131" s="138"/>
      <c r="H131" s="138">
        <v>0</v>
      </c>
      <c r="I131" s="28" t="e">
        <f t="shared" si="7"/>
        <v>#DIV/0!</v>
      </c>
      <c r="J131" s="49" t="e">
        <f t="shared" si="5"/>
        <v>#DIV/0!</v>
      </c>
      <c r="K131" s="54"/>
    </row>
    <row r="132" spans="1:11" s="2" customFormat="1" ht="24" customHeight="1" thickBot="1">
      <c r="A132" s="72"/>
      <c r="B132" s="146"/>
      <c r="C132" s="34" t="s">
        <v>15</v>
      </c>
      <c r="D132" s="156">
        <v>0</v>
      </c>
      <c r="E132" s="156"/>
      <c r="F132" s="156">
        <v>0</v>
      </c>
      <c r="G132" s="156"/>
      <c r="H132" s="156">
        <v>0</v>
      </c>
      <c r="I132" s="31" t="e">
        <f t="shared" si="7"/>
        <v>#DIV/0!</v>
      </c>
      <c r="J132" s="52" t="e">
        <f t="shared" si="5"/>
        <v>#DIV/0!</v>
      </c>
      <c r="K132" s="55"/>
    </row>
    <row r="133" spans="1:11" s="2" customFormat="1" ht="24" customHeight="1" thickBot="1">
      <c r="A133" s="73"/>
      <c r="B133" s="147"/>
      <c r="C133" s="35" t="s">
        <v>16</v>
      </c>
      <c r="D133" s="16">
        <f>SUM(D134:D139)</f>
        <v>4945576.64</v>
      </c>
      <c r="E133" s="16">
        <f>SUM(E134:E139)</f>
        <v>761916.6600000001</v>
      </c>
      <c r="F133" s="16">
        <f>SUM(F134:F139)</f>
        <v>921600.39</v>
      </c>
      <c r="G133" s="16">
        <f>SUM(G134:G139)</f>
        <v>352636.14</v>
      </c>
      <c r="H133" s="16">
        <f>SUM(H134:H139)</f>
        <v>1256996.04</v>
      </c>
      <c r="I133" s="17">
        <f t="shared" si="4"/>
        <v>25.41657184792914</v>
      </c>
      <c r="J133" s="42">
        <f t="shared" si="3"/>
        <v>46.282770611683425</v>
      </c>
      <c r="K133" s="97"/>
    </row>
    <row r="134" spans="1:11" s="2" customFormat="1" ht="24" customHeight="1">
      <c r="A134" s="92"/>
      <c r="B134" s="94" t="s">
        <v>17</v>
      </c>
      <c r="C134" s="38" t="s">
        <v>11</v>
      </c>
      <c r="D134" s="12">
        <f>SUM(D8+D14+D20+D26+D32+D38+D44+D50+D56+D62+D68+D74+D80+D86+D92+D98+D104+D110+D116)</f>
        <v>50507.8</v>
      </c>
      <c r="E134" s="12">
        <f>SUM(E8+E14+E20+E26+E32+E38+E44+E50+E56+E62+E68+E74+E80+E86+E92+E98+E104+E110+E116)</f>
        <v>12125.4</v>
      </c>
      <c r="F134" s="12">
        <f>SUM(F8+F14+F20+F26+F32+F38+F44+F50+F56+F62+F68+F74+F80+F86+F92+F98+F104+F110+F116)</f>
        <v>40883.07</v>
      </c>
      <c r="G134" s="12">
        <f>SUM(G8+G14+G20+G26+G32+G38+G44+G50+G56+G62+G68+G74+G80+G86+G92+G98+G104+G110+G116)</f>
        <v>4390.6</v>
      </c>
      <c r="H134" s="12">
        <f>SUM(H8+H14+H20+H26+H32+H38+H44+H50+H56+H62+H68+H74+H80+H86+H92+H98+H104+H110+H116)</f>
        <v>45273.67</v>
      </c>
      <c r="I134" s="13">
        <f t="shared" si="4"/>
        <v>89.63698676244064</v>
      </c>
      <c r="J134" s="43">
        <f t="shared" si="3"/>
        <v>36.20993946591453</v>
      </c>
      <c r="K134" s="97"/>
    </row>
    <row r="135" spans="1:11" s="2" customFormat="1" ht="24" customHeight="1">
      <c r="A135" s="92"/>
      <c r="B135" s="95"/>
      <c r="C135" s="38" t="s">
        <v>12</v>
      </c>
      <c r="D135" s="12">
        <f>SUM(D9+D15+D21+D27+D27+D33+D39+D45+D51+D57+D63+D69+D75+D81+D87+D93+D99+D105+D111+D117)</f>
        <v>2449904.07</v>
      </c>
      <c r="E135" s="12">
        <f>SUM(E9+E15+E21+E27+E33+E39+E45+E51+E57+E63+E69+E75+E81+E87+E93+E99+E105+E111+E117)</f>
        <v>375993.36000000004</v>
      </c>
      <c r="F135" s="12">
        <f>SUM(F9+F15+F21+F27+F33+F39+F45+F51+F57+F63+F69+F75+F81+F87+F93+F99+F105+F111+F117)</f>
        <v>211887.12</v>
      </c>
      <c r="G135" s="12">
        <f>SUM(G9+G15+G21+G27+G33+G39+G45+G51+G57+G63+G69+G75+G81+G87+G93+G99+G105+G111+G117)</f>
        <v>193638.8</v>
      </c>
      <c r="H135" s="12">
        <f>SUM(H9+H15+H21+H27+H33+H39+H45+H51+H57+H63+H69+H75+H81+H87+H93+H99+H105+H111+H117)</f>
        <v>405526.02</v>
      </c>
      <c r="I135" s="13">
        <f t="shared" si="4"/>
        <v>16.552730572834225</v>
      </c>
      <c r="J135" s="43">
        <f t="shared" si="3"/>
        <v>51.50059032957389</v>
      </c>
      <c r="K135" s="97"/>
    </row>
    <row r="136" spans="1:11" s="2" customFormat="1" ht="36.75" customHeight="1">
      <c r="A136" s="92"/>
      <c r="B136" s="95"/>
      <c r="C136" s="38" t="s">
        <v>13</v>
      </c>
      <c r="D136" s="12">
        <f>SUM(D10+D16+D22+D28+D34+D40+D46+D52+D58+D64+D70+D76+D82+D88+D94+D100+D106+D112+D118+D124+D130)</f>
        <v>2202790.75</v>
      </c>
      <c r="E136" s="12">
        <f>SUM(E10+E16+E22+E28+E34+E40+E46+E52+E58+E64+E70+E76+E82+E88+E94+E100+E106+E112+E118+E124+E130)</f>
        <v>362000.9</v>
      </c>
      <c r="F136" s="12">
        <f>SUM(F10+F16+F22+F28+F34+F40+F46+F52+F58+F64+F70+F76+F82+F88+F94+F100+F106+F112+F118)</f>
        <v>443674.53</v>
      </c>
      <c r="G136" s="12">
        <f>SUM(G10+G16+G22+G28+G34+G40+G46+G52+G58+G64+G70+G76+G82+G88+G94+G100+G106+G112+G118+G130+G124)</f>
        <v>152357.33</v>
      </c>
      <c r="H136" s="12">
        <f>SUM(H10+H16+H22+H28+H34+H40+H46+H52+H58+H64+H70+H76+H82+H88+H94+H100+H106+H112+H118)</f>
        <v>595115.07</v>
      </c>
      <c r="I136" s="13">
        <f t="shared" si="4"/>
        <v>27.01641406474945</v>
      </c>
      <c r="J136" s="43">
        <f t="shared" si="3"/>
        <v>42.08755558342534</v>
      </c>
      <c r="K136" s="97"/>
    </row>
    <row r="137" spans="1:11" s="2" customFormat="1" ht="54.75" customHeight="1">
      <c r="A137" s="92"/>
      <c r="B137" s="95"/>
      <c r="C137" s="38" t="s">
        <v>34</v>
      </c>
      <c r="D137" s="12">
        <v>177094.3</v>
      </c>
      <c r="E137" s="12">
        <v>7928.5</v>
      </c>
      <c r="F137" s="12">
        <v>167126.87</v>
      </c>
      <c r="G137" s="12">
        <v>1374.2</v>
      </c>
      <c r="H137" s="12">
        <v>168501.07</v>
      </c>
      <c r="I137" s="13">
        <v>95.15</v>
      </c>
      <c r="J137" s="43">
        <v>17.33</v>
      </c>
      <c r="K137" s="97"/>
    </row>
    <row r="138" spans="1:11" s="2" customFormat="1" ht="62.25" customHeight="1">
      <c r="A138" s="92"/>
      <c r="B138" s="95"/>
      <c r="C138" s="39" t="s">
        <v>35</v>
      </c>
      <c r="D138" s="23">
        <v>2584.65</v>
      </c>
      <c r="E138" s="23">
        <v>713.5</v>
      </c>
      <c r="F138" s="23">
        <v>1691.8</v>
      </c>
      <c r="G138" s="23">
        <v>35.21</v>
      </c>
      <c r="H138" s="23">
        <v>1727.01</v>
      </c>
      <c r="I138" s="24">
        <v>66.82</v>
      </c>
      <c r="J138" s="44">
        <v>4.93</v>
      </c>
      <c r="K138" s="97"/>
    </row>
    <row r="139" spans="1:11" s="2" customFormat="1" ht="33" customHeight="1" thickBot="1">
      <c r="A139" s="93"/>
      <c r="B139" s="96"/>
      <c r="C139" s="40" t="s">
        <v>15</v>
      </c>
      <c r="D139" s="14">
        <f>SUM(D12+D18+D24+D30+D36+D42+D48+D54+D60+D66+D72+D78+D84+D90+D96+D102+D108+D114+D120)</f>
        <v>62695.07</v>
      </c>
      <c r="E139" s="14">
        <f>SUM(E12+E18+E24+E30+E36+E42+E48+E54+E60+E66+E72+E78+E84+E90+E96+E102+E108+E114+E120)</f>
        <v>3155</v>
      </c>
      <c r="F139" s="14">
        <f>SUM(F12+F18+F24+F30+F36+F42+F48+F54+F60+F66+F72+F78+F84+F90+F96+F102+F108+F114+F120)</f>
        <v>56337</v>
      </c>
      <c r="G139" s="14">
        <f>SUM(G12+G18+G24+G30+G36+G42+G48+G54+G60+G66+G72+G78+G84+G90+G96+G102+G108+G114+G120)</f>
        <v>840</v>
      </c>
      <c r="H139" s="14">
        <f>SUM(H12+H18+H24+H30+H36+H42+H48+H54+H59+H66+H72+H78+H84+H90+H96+H102+H108+H114+H120)</f>
        <v>40853.2</v>
      </c>
      <c r="I139" s="15">
        <f t="shared" si="4"/>
        <v>65.16174238261478</v>
      </c>
      <c r="J139" s="41">
        <f t="shared" si="3"/>
        <v>26.62440570522979</v>
      </c>
      <c r="K139" s="98"/>
    </row>
    <row r="140" spans="1:11" s="2" customFormat="1" ht="15">
      <c r="A140" s="21"/>
      <c r="C140" s="3"/>
      <c r="D140" s="7"/>
      <c r="E140" s="3"/>
      <c r="F140" s="3"/>
      <c r="G140" s="3"/>
      <c r="H140" s="3"/>
      <c r="I140" s="5"/>
      <c r="J140" s="3"/>
      <c r="K140" s="22"/>
    </row>
    <row r="141" spans="1:11" s="2" customFormat="1" ht="15">
      <c r="A141" s="1"/>
      <c r="C141" s="3"/>
      <c r="D141" s="3"/>
      <c r="E141" s="3"/>
      <c r="F141" s="3"/>
      <c r="G141" s="3"/>
      <c r="H141" s="3"/>
      <c r="I141" s="5"/>
      <c r="J141" s="3"/>
      <c r="K141" s="22"/>
    </row>
    <row r="142" spans="1:11" s="2" customFormat="1" ht="15">
      <c r="A142" s="1"/>
      <c r="C142" s="3"/>
      <c r="D142" s="3"/>
      <c r="E142" s="3"/>
      <c r="F142" s="3"/>
      <c r="G142" s="3"/>
      <c r="H142" s="3"/>
      <c r="I142" s="5"/>
      <c r="J142" s="3"/>
      <c r="K142" s="22"/>
    </row>
    <row r="143" spans="1:11" s="2" customFormat="1" ht="15">
      <c r="A143" s="1"/>
      <c r="C143" s="3"/>
      <c r="D143" s="3"/>
      <c r="E143" s="3"/>
      <c r="F143" s="3"/>
      <c r="G143" s="3"/>
      <c r="H143" s="3"/>
      <c r="I143" s="5"/>
      <c r="J143" s="3"/>
      <c r="K143" s="22"/>
    </row>
    <row r="144" spans="1:11" s="2" customFormat="1" ht="15">
      <c r="A144" s="1"/>
      <c r="C144" s="3"/>
      <c r="D144" s="3"/>
      <c r="E144" s="3"/>
      <c r="F144" s="3"/>
      <c r="G144" s="3"/>
      <c r="H144" s="3"/>
      <c r="I144" s="5"/>
      <c r="J144" s="3"/>
      <c r="K144" s="22"/>
    </row>
    <row r="147" ht="15">
      <c r="G147" s="6" t="s">
        <v>27</v>
      </c>
    </row>
  </sheetData>
  <sheetProtection/>
  <mergeCells count="64">
    <mergeCell ref="B121:B126"/>
    <mergeCell ref="B127:B133"/>
    <mergeCell ref="K133:K139"/>
    <mergeCell ref="A127:A133"/>
    <mergeCell ref="K49:K54"/>
    <mergeCell ref="K109:K114"/>
    <mergeCell ref="K79:K84"/>
    <mergeCell ref="K91:K96"/>
    <mergeCell ref="B79:B84"/>
    <mergeCell ref="A73:A78"/>
    <mergeCell ref="K31:K36"/>
    <mergeCell ref="K115:K120"/>
    <mergeCell ref="K121:K126"/>
    <mergeCell ref="A134:A139"/>
    <mergeCell ref="B134:B139"/>
    <mergeCell ref="B109:B114"/>
    <mergeCell ref="A109:A114"/>
    <mergeCell ref="A115:A120"/>
    <mergeCell ref="B115:B120"/>
    <mergeCell ref="A121:A126"/>
    <mergeCell ref="K19:K24"/>
    <mergeCell ref="A37:A42"/>
    <mergeCell ref="B37:B42"/>
    <mergeCell ref="K25:K30"/>
    <mergeCell ref="A31:A36"/>
    <mergeCell ref="B31:B36"/>
    <mergeCell ref="A19:A24"/>
    <mergeCell ref="B19:B24"/>
    <mergeCell ref="A25:A30"/>
    <mergeCell ref="B25:B30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A1:K2"/>
    <mergeCell ref="A4:A5"/>
    <mergeCell ref="B4:B5"/>
    <mergeCell ref="C4:C5"/>
    <mergeCell ref="D4:D5"/>
    <mergeCell ref="E4:E5"/>
    <mergeCell ref="F4:H4"/>
    <mergeCell ref="J4:J5"/>
    <mergeCell ref="K4:K5"/>
    <mergeCell ref="I4:I5"/>
    <mergeCell ref="A79:A84"/>
    <mergeCell ref="B85:B90"/>
    <mergeCell ref="A85:A90"/>
    <mergeCell ref="B61:B66"/>
    <mergeCell ref="A61:A66"/>
    <mergeCell ref="A67:A72"/>
    <mergeCell ref="B73:B78"/>
    <mergeCell ref="B67:B72"/>
    <mergeCell ref="B91:B96"/>
    <mergeCell ref="A91:A96"/>
    <mergeCell ref="B97:B102"/>
    <mergeCell ref="A97:A102"/>
    <mergeCell ref="B103:B108"/>
    <mergeCell ref="A103:A10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2019-09-12T12:28:05Z</dcterms:modified>
  <cp:category/>
  <cp:version/>
  <cp:contentType/>
  <cp:contentStatus/>
</cp:coreProperties>
</file>