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тал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<sst xmlns="http://schemas.openxmlformats.org/spreadsheetml/2006/main" count="160" uniqueCount="52">
  <si>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</si>
  <si>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</si>
  <si>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</si>
  <si>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</si>
  <si>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</si>
  <si>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</si>
  <si>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</si>
  <si>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</si>
  <si>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</si>
  <si>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</si>
  <si>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</si>
  <si>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</si>
  <si>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</si>
  <si>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</si>
  <si>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</si>
  <si>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>средства сельских поселений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</si>
  <si>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</si>
  <si>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</si>
  <si>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</si>
  <si>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</si>
  <si>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</si>
  <si>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>Бюджет  поселений (переданные полномочия)</t>
  </si>
  <si>
    <t>Бюджет поселений</t>
  </si>
  <si>
    <t>Выплаты за счет источников финансирования дефицита бюджета</t>
  </si>
  <si>
    <t xml:space="preserve">Муниципальная программа   развития агропромышленного комплекса Киржачского района.
                                                 </t>
  </si>
  <si>
    <t>Муниципальная программа "Развитие малого и среднего предпринимательства"</t>
  </si>
  <si>
    <t xml:space="preserve">Муниципальная программа  «Развитие образования»                                   </t>
  </si>
  <si>
    <t>Муниципальная программа "Информатизация Киржачского района"</t>
  </si>
  <si>
    <t>Срок фактического поступления бюджетных средств</t>
  </si>
  <si>
    <t xml:space="preserve">Фактически использовано на начало текущего года  </t>
  </si>
  <si>
    <t>Поступило средств на реализацию программы за  отчетный период текущего года (нарастающим итогом)</t>
  </si>
  <si>
    <t>Фактически использовано за отчетный период текущего года (нарастающим итогом) (согласно ф.0503127, ф.0503737)</t>
  </si>
  <si>
    <t>Неиспользованный остаток средств на конец отчетного периода на лицевых счетах учреждений</t>
  </si>
  <si>
    <t>Выполнение программы за весь период в % (гр. 10 /гр. 4)</t>
  </si>
  <si>
    <t>Выполнение программы за текущий период в % (гр. 8/ гр.5)</t>
  </si>
  <si>
    <t xml:space="preserve">Фактически использовано за весь период реализации программы (гр. 6 + гр. 8)   </t>
  </si>
  <si>
    <t>Средства поселений МО Киржачский район</t>
  </si>
  <si>
    <t>Средства поселений, переданные в МО Киржачского района</t>
  </si>
  <si>
    <t xml:space="preserve">Муниципальная программа  «Повышение безопасности дорожного движения в Киржачском районе»                                                                 </t>
  </si>
  <si>
    <t xml:space="preserve">Муниципальная программа  «Социальное и демографическое развитие Киржачского района»
</t>
  </si>
  <si>
    <t xml:space="preserve">Муниципальная программа  «Обеспечение безопасности населения и территорий Киржачского района»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</si>
  <si>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района»                                                                    </t>
  </si>
  <si>
    <t>Муниципальная программа "Противодействие злоупотреблению наркотиками и их незаконному обороту"</t>
  </si>
  <si>
    <t>Муниципальная программа "Формирование доступной среды жизнедеятельности для инвалидов муниципального образования Киржачский район"</t>
  </si>
  <si>
    <t>Муниципальная программа "Развитие физической культуры и спорта на территории Киржачского района"</t>
  </si>
  <si>
    <t>Муниципальная программа "Развитие муниципальной службы Киржачского района"</t>
  </si>
  <si>
    <t>Муниципальная программа "Реализация государственной национальной политики в Киржачском районе Владимирской области"</t>
  </si>
  <si>
    <t>Денежные средства не предусмотрены</t>
  </si>
  <si>
    <t>Муниципальная программа "Модернизация объектов коммунальной инфраструктуры в Киржачском районе"</t>
  </si>
  <si>
    <t>Муниципальная программа "Развитие туризма"</t>
  </si>
  <si>
    <t xml:space="preserve">Муниципальная программа муниципального образования Киржачский район «Развитие культуры»
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</si>
  <si>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1 квартал  2023 года  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</si>
</sst>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2" fontId="4" fillId="33" borderId="13" xfId="55" applyNumberFormat="1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2" fontId="4" fillId="33" borderId="13" xfId="0" applyNumberFormat="1" applyFont="1" applyFill="1" applyBorder="1" applyAlignment="1">
      <alignment/>
    </xf>
    <xf numFmtId="2" fontId="4" fillId="33" borderId="15" xfId="55" applyNumberFormat="1" applyFont="1" applyFill="1" applyBorder="1" applyAlignment="1">
      <alignment/>
    </xf>
    <xf numFmtId="0" fontId="2" fillId="34" borderId="16" xfId="0" applyFont="1" applyFill="1" applyBorder="1" applyAlignment="1">
      <alignment vertical="top" wrapText="1"/>
    </xf>
    <xf numFmtId="2" fontId="2" fillId="34" borderId="11" xfId="0" applyNumberFormat="1" applyFont="1" applyFill="1" applyBorder="1" applyAlignment="1">
      <alignment/>
    </xf>
    <xf numFmtId="0" fontId="2" fillId="33" borderId="17" xfId="0" applyFont="1" applyFill="1" applyBorder="1" applyAlignment="1">
      <alignment vertical="top" wrapText="1"/>
    </xf>
    <xf numFmtId="2" fontId="4" fillId="33" borderId="18" xfId="0" applyNumberFormat="1" applyFont="1" applyFill="1" applyBorder="1" applyAlignment="1">
      <alignment/>
    </xf>
    <xf numFmtId="2" fontId="4" fillId="33" borderId="18" xfId="55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2" fillId="33" borderId="19" xfId="0" applyFont="1" applyFill="1" applyBorder="1" applyAlignment="1">
      <alignment/>
    </xf>
    <xf numFmtId="2" fontId="4" fillId="33" borderId="20" xfId="0" applyNumberFormat="1" applyFont="1" applyFill="1" applyBorder="1" applyAlignment="1">
      <alignment/>
    </xf>
    <xf numFmtId="2" fontId="4" fillId="33" borderId="20" xfId="55" applyNumberFormat="1" applyFont="1" applyFill="1" applyBorder="1" applyAlignment="1">
      <alignment/>
    </xf>
    <xf numFmtId="2" fontId="48" fillId="0" borderId="13" xfId="0" applyNumberFormat="1" applyFont="1" applyBorder="1" applyAlignment="1">
      <alignment/>
    </xf>
    <xf numFmtId="2" fontId="48" fillId="0" borderId="18" xfId="0" applyNumberFormat="1" applyFont="1" applyBorder="1" applyAlignment="1">
      <alignment horizontal="right"/>
    </xf>
    <xf numFmtId="2" fontId="48" fillId="0" borderId="11" xfId="0" applyNumberFormat="1" applyFont="1" applyBorder="1" applyAlignment="1">
      <alignment/>
    </xf>
    <xf numFmtId="2" fontId="48" fillId="0" borderId="18" xfId="0" applyNumberFormat="1" applyFont="1" applyBorder="1" applyAlignment="1">
      <alignment/>
    </xf>
    <xf numFmtId="2" fontId="48" fillId="35" borderId="13" xfId="0" applyNumberFormat="1" applyFont="1" applyFill="1" applyBorder="1" applyAlignment="1">
      <alignment/>
    </xf>
    <xf numFmtId="2" fontId="48" fillId="35" borderId="18" xfId="0" applyNumberFormat="1" applyFont="1" applyFill="1" applyBorder="1" applyAlignment="1">
      <alignment/>
    </xf>
    <xf numFmtId="2" fontId="48" fillId="0" borderId="13" xfId="0" applyNumberFormat="1" applyFont="1" applyBorder="1" applyAlignment="1">
      <alignment/>
    </xf>
    <xf numFmtId="2" fontId="48" fillId="0" borderId="18" xfId="0" applyNumberFormat="1" applyFont="1" applyBorder="1" applyAlignment="1">
      <alignment vertical="top"/>
    </xf>
    <xf numFmtId="2" fontId="48" fillId="0" borderId="13" xfId="0" applyNumberFormat="1" applyFont="1" applyBorder="1" applyAlignment="1">
      <alignment vertical="top"/>
    </xf>
    <xf numFmtId="0" fontId="49" fillId="0" borderId="21" xfId="0" applyFont="1" applyBorder="1" applyAlignment="1">
      <alignment/>
    </xf>
    <xf numFmtId="2" fontId="50" fillId="36" borderId="22" xfId="0" applyNumberFormat="1" applyFont="1" applyFill="1" applyBorder="1" applyAlignment="1">
      <alignment/>
    </xf>
    <xf numFmtId="2" fontId="50" fillId="36" borderId="22" xfId="55" applyNumberFormat="1" applyFont="1" applyFill="1" applyBorder="1" applyAlignment="1">
      <alignment/>
    </xf>
    <xf numFmtId="0" fontId="49" fillId="0" borderId="14" xfId="0" applyFont="1" applyBorder="1" applyAlignment="1">
      <alignment wrapText="1"/>
    </xf>
    <xf numFmtId="2" fontId="50" fillId="36" borderId="13" xfId="55" applyNumberFormat="1" applyFont="1" applyFill="1" applyBorder="1" applyAlignment="1">
      <alignment/>
    </xf>
    <xf numFmtId="0" fontId="49" fillId="0" borderId="17" xfId="0" applyFont="1" applyBorder="1" applyAlignment="1">
      <alignment vertical="top" wrapText="1"/>
    </xf>
    <xf numFmtId="2" fontId="50" fillId="36" borderId="18" xfId="55" applyNumberFormat="1" applyFont="1" applyFill="1" applyBorder="1" applyAlignment="1">
      <alignment/>
    </xf>
    <xf numFmtId="0" fontId="49" fillId="0" borderId="14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2" fontId="50" fillId="36" borderId="11" xfId="55" applyNumberFormat="1" applyFont="1" applyFill="1" applyBorder="1" applyAlignment="1">
      <alignment/>
    </xf>
    <xf numFmtId="0" fontId="51" fillId="0" borderId="21" xfId="0" applyFont="1" applyBorder="1" applyAlignment="1">
      <alignment vertical="top"/>
    </xf>
    <xf numFmtId="2" fontId="50" fillId="36" borderId="23" xfId="55" applyNumberFormat="1" applyFont="1" applyFill="1" applyBorder="1" applyAlignment="1">
      <alignment/>
    </xf>
    <xf numFmtId="2" fontId="50" fillId="36" borderId="15" xfId="55" applyNumberFormat="1" applyFont="1" applyFill="1" applyBorder="1" applyAlignment="1">
      <alignment/>
    </xf>
    <xf numFmtId="0" fontId="51" fillId="0" borderId="17" xfId="0" applyFont="1" applyBorder="1" applyAlignment="1">
      <alignment horizontal="left" vertical="top" wrapText="1"/>
    </xf>
    <xf numFmtId="2" fontId="50" fillId="36" borderId="24" xfId="55" applyNumberFormat="1" applyFont="1" applyFill="1" applyBorder="1" applyAlignment="1">
      <alignment/>
    </xf>
    <xf numFmtId="0" fontId="51" fillId="0" borderId="21" xfId="0" applyFont="1" applyBorder="1" applyAlignment="1">
      <alignment vertical="center"/>
    </xf>
    <xf numFmtId="0" fontId="51" fillId="0" borderId="14" xfId="0" applyFont="1" applyBorder="1" applyAlignment="1">
      <alignment wrapText="1"/>
    </xf>
    <xf numFmtId="0" fontId="51" fillId="0" borderId="16" xfId="0" applyFont="1" applyBorder="1" applyAlignment="1">
      <alignment vertical="top" wrapText="1"/>
    </xf>
    <xf numFmtId="2" fontId="50" fillId="36" borderId="25" xfId="55" applyNumberFormat="1" applyFont="1" applyFill="1" applyBorder="1" applyAlignment="1">
      <alignment/>
    </xf>
    <xf numFmtId="0" fontId="51" fillId="0" borderId="21" xfId="0" applyFont="1" applyBorder="1" applyAlignment="1">
      <alignment/>
    </xf>
    <xf numFmtId="2" fontId="50" fillId="36" borderId="22" xfId="0" applyNumberFormat="1" applyFont="1" applyFill="1" applyBorder="1" applyAlignment="1">
      <alignment vertical="top"/>
    </xf>
    <xf numFmtId="0" fontId="51" fillId="0" borderId="17" xfId="0" applyFont="1" applyBorder="1" applyAlignment="1">
      <alignment vertical="top" wrapText="1"/>
    </xf>
    <xf numFmtId="2" fontId="48" fillId="0" borderId="18" xfId="0" applyNumberFormat="1" applyFont="1" applyBorder="1" applyAlignment="1">
      <alignment vertical="center"/>
    </xf>
    <xf numFmtId="2" fontId="50" fillId="36" borderId="22" xfId="0" applyNumberFormat="1" applyFont="1" applyFill="1" applyBorder="1" applyAlignment="1">
      <alignment/>
    </xf>
    <xf numFmtId="2" fontId="50" fillId="36" borderId="26" xfId="55" applyNumberFormat="1" applyFont="1" applyFill="1" applyBorder="1" applyAlignment="1">
      <alignment/>
    </xf>
    <xf numFmtId="2" fontId="50" fillId="36" borderId="27" xfId="55" applyNumberFormat="1" applyFont="1" applyFill="1" applyBorder="1" applyAlignment="1">
      <alignment/>
    </xf>
    <xf numFmtId="2" fontId="48" fillId="0" borderId="11" xfId="0" applyNumberFormat="1" applyFont="1" applyBorder="1" applyAlignment="1">
      <alignment vertical="top"/>
    </xf>
    <xf numFmtId="2" fontId="50" fillId="36" borderId="28" xfId="55" applyNumberFormat="1" applyFont="1" applyFill="1" applyBorder="1" applyAlignment="1">
      <alignment/>
    </xf>
    <xf numFmtId="0" fontId="52" fillId="0" borderId="29" xfId="0" applyNumberFormat="1" applyFont="1" applyBorder="1" applyAlignment="1">
      <alignment vertical="top" wrapText="1"/>
    </xf>
    <xf numFmtId="0" fontId="49" fillId="0" borderId="14" xfId="0" applyFont="1" applyBorder="1" applyAlignment="1">
      <alignment vertical="center" wrapText="1"/>
    </xf>
    <xf numFmtId="0" fontId="52" fillId="0" borderId="30" xfId="0" applyNumberFormat="1" applyFont="1" applyBorder="1" applyAlignment="1">
      <alignment vertical="top" wrapText="1"/>
    </xf>
    <xf numFmtId="0" fontId="49" fillId="0" borderId="14" xfId="0" applyFont="1" applyBorder="1" applyAlignment="1">
      <alignment horizontal="left" vertical="center" wrapText="1"/>
    </xf>
    <xf numFmtId="17" fontId="52" fillId="0" borderId="30" xfId="0" applyNumberFormat="1" applyFont="1" applyBorder="1" applyAlignment="1">
      <alignment horizontal="left" vertical="top" wrapText="1"/>
    </xf>
    <xf numFmtId="0" fontId="52" fillId="0" borderId="31" xfId="0" applyNumberFormat="1" applyFont="1" applyBorder="1" applyAlignment="1">
      <alignment vertical="top" wrapText="1"/>
    </xf>
    <xf numFmtId="2" fontId="53" fillId="36" borderId="22" xfId="0" applyNumberFormat="1" applyFont="1" applyFill="1" applyBorder="1" applyAlignment="1">
      <alignment/>
    </xf>
    <xf numFmtId="0" fontId="48" fillId="0" borderId="29" xfId="0" applyFont="1" applyBorder="1" applyAlignment="1">
      <alignment vertical="top" wrapText="1"/>
    </xf>
    <xf numFmtId="0" fontId="48" fillId="0" borderId="30" xfId="0" applyFont="1" applyBorder="1" applyAlignment="1">
      <alignment vertical="top" wrapText="1"/>
    </xf>
    <xf numFmtId="0" fontId="48" fillId="0" borderId="31" xfId="0" applyFont="1" applyBorder="1" applyAlignment="1">
      <alignment vertical="top" wrapText="1"/>
    </xf>
    <xf numFmtId="0" fontId="54" fillId="0" borderId="0" xfId="0" applyFont="1" applyAlignment="1">
      <alignment/>
    </xf>
    <xf numFmtId="2" fontId="48" fillId="0" borderId="18" xfId="0" applyNumberFormat="1" applyFont="1" applyBorder="1" applyAlignment="1">
      <alignment/>
    </xf>
    <xf numFmtId="2" fontId="48" fillId="0" borderId="22" xfId="0" applyNumberFormat="1" applyFont="1" applyBorder="1" applyAlignment="1">
      <alignment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50" fillId="37" borderId="32" xfId="0" applyFont="1" applyFill="1" applyBorder="1" applyAlignment="1">
      <alignment horizontal="center" vertical="center" wrapText="1"/>
    </xf>
    <xf numFmtId="0" fontId="50" fillId="37" borderId="33" xfId="0" applyFont="1" applyFill="1" applyBorder="1" applyAlignment="1">
      <alignment horizontal="center" vertical="center" wrapText="1"/>
    </xf>
    <xf numFmtId="0" fontId="50" fillId="37" borderId="34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52" fillId="0" borderId="32" xfId="0" applyNumberFormat="1" applyFont="1" applyBorder="1" applyAlignment="1">
      <alignment horizontal="center" vertical="top" wrapText="1"/>
    </xf>
    <xf numFmtId="0" fontId="52" fillId="0" borderId="33" xfId="0" applyNumberFormat="1" applyFont="1" applyBorder="1" applyAlignment="1">
      <alignment horizontal="center" vertical="top" wrapText="1"/>
    </xf>
    <xf numFmtId="0" fontId="52" fillId="0" borderId="34" xfId="0" applyNumberFormat="1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50" fillId="4" borderId="32" xfId="0" applyFont="1" applyFill="1" applyBorder="1" applyAlignment="1">
      <alignment horizontal="center" vertical="center" wrapText="1"/>
    </xf>
    <xf numFmtId="0" fontId="50" fillId="4" borderId="33" xfId="0" applyFont="1" applyFill="1" applyBorder="1" applyAlignment="1">
      <alignment horizontal="center" vertical="center" wrapText="1"/>
    </xf>
    <xf numFmtId="0" fontId="50" fillId="4" borderId="34" xfId="0" applyFont="1" applyFill="1" applyBorder="1" applyAlignment="1">
      <alignment horizontal="center" vertical="center" wrapText="1"/>
    </xf>
    <xf numFmtId="0" fontId="48" fillId="35" borderId="32" xfId="0" applyFont="1" applyFill="1" applyBorder="1" applyAlignment="1">
      <alignment horizontal="center"/>
    </xf>
    <xf numFmtId="0" fontId="48" fillId="35" borderId="33" xfId="0" applyFont="1" applyFill="1" applyBorder="1" applyAlignment="1">
      <alignment horizontal="center"/>
    </xf>
    <xf numFmtId="0" fontId="48" fillId="35" borderId="34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50" fillId="4" borderId="32" xfId="0" applyFont="1" applyFill="1" applyBorder="1" applyAlignment="1">
      <alignment horizontal="center" vertical="top" wrapText="1"/>
    </xf>
    <xf numFmtId="0" fontId="50" fillId="4" borderId="33" xfId="0" applyFont="1" applyFill="1" applyBorder="1" applyAlignment="1">
      <alignment horizontal="center" vertical="top" wrapText="1"/>
    </xf>
    <xf numFmtId="0" fontId="50" fillId="4" borderId="34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50" fillId="37" borderId="32" xfId="0" applyFont="1" applyFill="1" applyBorder="1" applyAlignment="1">
      <alignment horizontal="left" vertical="center" wrapText="1"/>
    </xf>
    <xf numFmtId="0" fontId="50" fillId="37" borderId="33" xfId="0" applyFont="1" applyFill="1" applyBorder="1" applyAlignment="1">
      <alignment horizontal="left" vertical="center" wrapText="1"/>
    </xf>
    <xf numFmtId="0" fontId="50" fillId="37" borderId="34" xfId="0" applyFont="1" applyFill="1" applyBorder="1" applyAlignment="1">
      <alignment horizontal="left" vertical="center" wrapText="1"/>
    </xf>
    <xf numFmtId="0" fontId="50" fillId="38" borderId="32" xfId="0" applyFont="1" applyFill="1" applyBorder="1" applyAlignment="1">
      <alignment horizontal="center" vertical="center" wrapText="1"/>
    </xf>
    <xf numFmtId="0" fontId="50" fillId="38" borderId="33" xfId="0" applyFont="1" applyFill="1" applyBorder="1" applyAlignment="1">
      <alignment horizontal="center" vertical="center" wrapText="1"/>
    </xf>
    <xf numFmtId="0" fontId="50" fillId="38" borderId="34" xfId="0" applyFont="1" applyFill="1" applyBorder="1" applyAlignment="1">
      <alignment horizontal="center" vertical="center" wrapText="1"/>
    </xf>
    <xf numFmtId="0" fontId="52" fillId="0" borderId="26" xfId="0" applyNumberFormat="1" applyFont="1" applyBorder="1" applyAlignment="1">
      <alignment vertical="top" wrapText="1"/>
    </xf>
    <xf numFmtId="0" fontId="52" fillId="0" borderId="27" xfId="0" applyNumberFormat="1" applyFont="1" applyBorder="1" applyAlignment="1">
      <alignment vertical="top" wrapText="1"/>
    </xf>
    <xf numFmtId="0" fontId="52" fillId="0" borderId="39" xfId="0" applyNumberFormat="1" applyFont="1" applyBorder="1" applyAlignment="1">
      <alignment vertical="top" wrapText="1"/>
    </xf>
    <xf numFmtId="0" fontId="50" fillId="4" borderId="32" xfId="0" applyFont="1" applyFill="1" applyBorder="1" applyAlignment="1">
      <alignment vertical="center" wrapText="1"/>
    </xf>
    <xf numFmtId="0" fontId="50" fillId="4" borderId="33" xfId="0" applyFont="1" applyFill="1" applyBorder="1" applyAlignment="1">
      <alignment vertical="center" wrapText="1"/>
    </xf>
    <xf numFmtId="0" fontId="50" fillId="4" borderId="34" xfId="0" applyFont="1" applyFill="1" applyBorder="1" applyAlignment="1">
      <alignment vertical="center" wrapText="1"/>
    </xf>
    <xf numFmtId="0" fontId="56" fillId="0" borderId="40" xfId="0" applyNumberFormat="1" applyFont="1" applyBorder="1" applyAlignment="1">
      <alignment horizontal="center" vertical="top" wrapText="1"/>
    </xf>
    <xf numFmtId="0" fontId="56" fillId="0" borderId="41" xfId="0" applyNumberFormat="1" applyFont="1" applyBorder="1" applyAlignment="1">
      <alignment horizontal="center" vertical="top" wrapText="1"/>
    </xf>
    <xf numFmtId="0" fontId="50" fillId="4" borderId="42" xfId="0" applyNumberFormat="1" applyFont="1" applyFill="1" applyBorder="1" applyAlignment="1">
      <alignment vertical="center" wrapText="1"/>
    </xf>
    <xf numFmtId="0" fontId="50" fillId="4" borderId="35" xfId="0" applyNumberFormat="1" applyFont="1" applyFill="1" applyBorder="1" applyAlignment="1">
      <alignment vertical="center" wrapText="1"/>
    </xf>
    <xf numFmtId="0" fontId="50" fillId="4" borderId="43" xfId="0" applyNumberFormat="1" applyFont="1" applyFill="1" applyBorder="1" applyAlignment="1">
      <alignment vertical="center" wrapText="1"/>
    </xf>
    <xf numFmtId="0" fontId="50" fillId="37" borderId="32" xfId="0" applyFont="1" applyFill="1" applyBorder="1" applyAlignment="1">
      <alignment vertical="center" wrapText="1"/>
    </xf>
    <xf numFmtId="0" fontId="50" fillId="37" borderId="33" xfId="0" applyFont="1" applyFill="1" applyBorder="1" applyAlignment="1">
      <alignment vertical="center" wrapText="1"/>
    </xf>
    <xf numFmtId="0" fontId="50" fillId="37" borderId="34" xfId="0" applyFont="1" applyFill="1" applyBorder="1" applyAlignment="1">
      <alignment vertical="center" wrapText="1"/>
    </xf>
    <xf numFmtId="0" fontId="50" fillId="4" borderId="32" xfId="0" applyNumberFormat="1" applyFont="1" applyFill="1" applyBorder="1" applyAlignment="1">
      <alignment vertical="center" wrapText="1"/>
    </xf>
    <xf numFmtId="0" fontId="50" fillId="4" borderId="33" xfId="0" applyNumberFormat="1" applyFont="1" applyFill="1" applyBorder="1" applyAlignment="1">
      <alignment vertical="center" wrapText="1"/>
    </xf>
    <xf numFmtId="0" fontId="50" fillId="4" borderId="34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2" fillId="35" borderId="41" xfId="0" applyNumberFormat="1" applyFont="1" applyFill="1" applyBorder="1" applyAlignment="1">
      <alignment vertical="top" wrapText="1"/>
    </xf>
    <xf numFmtId="0" fontId="52" fillId="35" borderId="45" xfId="0" applyNumberFormat="1" applyFont="1" applyFill="1" applyBorder="1" applyAlignment="1">
      <alignment vertical="top" wrapText="1"/>
    </xf>
    <xf numFmtId="0" fontId="48" fillId="0" borderId="32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34" xfId="0" applyFont="1" applyBorder="1" applyAlignment="1">
      <alignment/>
    </xf>
    <xf numFmtId="0" fontId="52" fillId="35" borderId="32" xfId="0" applyFont="1" applyFill="1" applyBorder="1" applyAlignment="1">
      <alignment horizontal="center" vertical="top" wrapText="1"/>
    </xf>
    <xf numFmtId="0" fontId="52" fillId="35" borderId="33" xfId="0" applyFont="1" applyFill="1" applyBorder="1" applyAlignment="1">
      <alignment horizontal="center" vertical="top" wrapText="1"/>
    </xf>
    <xf numFmtId="0" fontId="52" fillId="35" borderId="3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74</xdr:row>
      <xdr:rowOff>333375</xdr:rowOff>
    </xdr:from>
    <xdr:ext cx="171450" cy="381000"/>
    <xdr:sp>
      <xdr:nvSpPr>
        <xdr:cNvPr id="1" name="TextBox 1"/>
        <xdr:cNvSpPr txBox="1">
          <a:spLocks noChangeArrowheads="1"/>
        </xdr:cNvSpPr>
      </xdr:nvSpPr>
      <xdr:spPr>
        <a:xfrm>
          <a:off x="8658225" y="290036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333375</xdr:rowOff>
    </xdr:from>
    <xdr:ext cx="171450" cy="381000"/>
    <xdr:sp>
      <xdr:nvSpPr>
        <xdr:cNvPr id="2" name="TextBox 2"/>
        <xdr:cNvSpPr txBox="1">
          <a:spLocks noChangeArrowheads="1"/>
        </xdr:cNvSpPr>
      </xdr:nvSpPr>
      <xdr:spPr>
        <a:xfrm>
          <a:off x="8658225" y="290036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>
      <xdr:nvSpPr>
        <xdr:cNvPr id="3" name="TextBox 3"/>
        <xdr:cNvSpPr txBox="1">
          <a:spLocks noChangeArrowheads="1"/>
        </xdr:cNvSpPr>
      </xdr:nvSpPr>
      <xdr:spPr>
        <a:xfrm>
          <a:off x="8658225" y="323278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>
      <xdr:nvSpPr>
        <xdr:cNvPr id="4" name="TextBox 4"/>
        <xdr:cNvSpPr txBox="1">
          <a:spLocks noChangeArrowheads="1"/>
        </xdr:cNvSpPr>
      </xdr:nvSpPr>
      <xdr:spPr>
        <a:xfrm>
          <a:off x="8658225" y="323278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>
      <xdr:nvSpPr>
        <xdr:cNvPr id="5" name="TextBox 5"/>
        <xdr:cNvSpPr txBox="1">
          <a:spLocks noChangeArrowheads="1"/>
        </xdr:cNvSpPr>
      </xdr:nvSpPr>
      <xdr:spPr>
        <a:xfrm>
          <a:off x="8658225" y="349662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>
      <xdr:nvSpPr>
        <xdr:cNvPr id="6" name="TextBox 6"/>
        <xdr:cNvSpPr txBox="1">
          <a:spLocks noChangeArrowheads="1"/>
        </xdr:cNvSpPr>
      </xdr:nvSpPr>
      <xdr:spPr>
        <a:xfrm>
          <a:off x="8658225" y="349662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342900</xdr:rowOff>
    </xdr:from>
    <xdr:ext cx="171450" cy="381000"/>
    <xdr:sp>
      <xdr:nvSpPr>
        <xdr:cNvPr id="7" name="TextBox 7"/>
        <xdr:cNvSpPr txBox="1">
          <a:spLocks noChangeArrowheads="1"/>
        </xdr:cNvSpPr>
      </xdr:nvSpPr>
      <xdr:spPr>
        <a:xfrm>
          <a:off x="8658225" y="372332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342900</xdr:rowOff>
    </xdr:from>
    <xdr:ext cx="171450" cy="381000"/>
    <xdr:sp>
      <xdr:nvSpPr>
        <xdr:cNvPr id="8" name="TextBox 8"/>
        <xdr:cNvSpPr txBox="1">
          <a:spLocks noChangeArrowheads="1"/>
        </xdr:cNvSpPr>
      </xdr:nvSpPr>
      <xdr:spPr>
        <a:xfrm>
          <a:off x="8658225" y="372332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9525</xdr:rowOff>
    </xdr:from>
    <xdr:ext cx="171450" cy="285750"/>
    <xdr:sp>
      <xdr:nvSpPr>
        <xdr:cNvPr id="9" name="TextBox 9"/>
        <xdr:cNvSpPr txBox="1">
          <a:spLocks noChangeArrowheads="1"/>
        </xdr:cNvSpPr>
      </xdr:nvSpPr>
      <xdr:spPr>
        <a:xfrm>
          <a:off x="8658225" y="3933825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9525</xdr:rowOff>
    </xdr:from>
    <xdr:ext cx="171450" cy="285750"/>
    <xdr:sp>
      <xdr:nvSpPr>
        <xdr:cNvPr id="10" name="TextBox 10"/>
        <xdr:cNvSpPr txBox="1">
          <a:spLocks noChangeArrowheads="1"/>
        </xdr:cNvSpPr>
      </xdr:nvSpPr>
      <xdr:spPr>
        <a:xfrm>
          <a:off x="8658225" y="3933825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447675</xdr:rowOff>
    </xdr:from>
    <xdr:ext cx="171450" cy="333375"/>
    <xdr:sp>
      <xdr:nvSpPr>
        <xdr:cNvPr id="11" name="TextBox 11"/>
        <xdr:cNvSpPr txBox="1">
          <a:spLocks noChangeArrowheads="1"/>
        </xdr:cNvSpPr>
      </xdr:nvSpPr>
      <xdr:spPr>
        <a:xfrm>
          <a:off x="8658225" y="2675572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447675</xdr:rowOff>
    </xdr:from>
    <xdr:ext cx="171450" cy="333375"/>
    <xdr:sp>
      <xdr:nvSpPr>
        <xdr:cNvPr id="12" name="TextBox 12"/>
        <xdr:cNvSpPr txBox="1">
          <a:spLocks noChangeArrowheads="1"/>
        </xdr:cNvSpPr>
      </xdr:nvSpPr>
      <xdr:spPr>
        <a:xfrm>
          <a:off x="8658225" y="2675572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333375</xdr:rowOff>
    </xdr:from>
    <xdr:ext cx="171450" cy="381000"/>
    <xdr:sp>
      <xdr:nvSpPr>
        <xdr:cNvPr id="13" name="TextBox 23"/>
        <xdr:cNvSpPr txBox="1">
          <a:spLocks noChangeArrowheads="1"/>
        </xdr:cNvSpPr>
      </xdr:nvSpPr>
      <xdr:spPr>
        <a:xfrm>
          <a:off x="8658225" y="262985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333375</xdr:rowOff>
    </xdr:from>
    <xdr:ext cx="171450" cy="381000"/>
    <xdr:sp>
      <xdr:nvSpPr>
        <xdr:cNvPr id="14" name="TextBox 24"/>
        <xdr:cNvSpPr txBox="1">
          <a:spLocks noChangeArrowheads="1"/>
        </xdr:cNvSpPr>
      </xdr:nvSpPr>
      <xdr:spPr>
        <a:xfrm>
          <a:off x="8658225" y="262985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71450" cy="381000"/>
    <xdr:sp>
      <xdr:nvSpPr>
        <xdr:cNvPr id="15" name="TextBox 25"/>
        <xdr:cNvSpPr txBox="1">
          <a:spLocks noChangeArrowheads="1"/>
        </xdr:cNvSpPr>
      </xdr:nvSpPr>
      <xdr:spPr>
        <a:xfrm>
          <a:off x="8658225" y="290131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71450" cy="381000"/>
    <xdr:sp>
      <xdr:nvSpPr>
        <xdr:cNvPr id="16" name="TextBox 26"/>
        <xdr:cNvSpPr txBox="1">
          <a:spLocks noChangeArrowheads="1"/>
        </xdr:cNvSpPr>
      </xdr:nvSpPr>
      <xdr:spPr>
        <a:xfrm>
          <a:off x="8658225" y="290131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>
      <xdr:nvSpPr>
        <xdr:cNvPr id="17" name="TextBox 27"/>
        <xdr:cNvSpPr txBox="1">
          <a:spLocks noChangeArrowheads="1"/>
        </xdr:cNvSpPr>
      </xdr:nvSpPr>
      <xdr:spPr>
        <a:xfrm>
          <a:off x="8658225" y="323278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>
      <xdr:nvSpPr>
        <xdr:cNvPr id="18" name="TextBox 28"/>
        <xdr:cNvSpPr txBox="1">
          <a:spLocks noChangeArrowheads="1"/>
        </xdr:cNvSpPr>
      </xdr:nvSpPr>
      <xdr:spPr>
        <a:xfrm>
          <a:off x="8658225" y="323278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>
      <xdr:nvSpPr>
        <xdr:cNvPr id="19" name="TextBox 29"/>
        <xdr:cNvSpPr txBox="1">
          <a:spLocks noChangeArrowheads="1"/>
        </xdr:cNvSpPr>
      </xdr:nvSpPr>
      <xdr:spPr>
        <a:xfrm>
          <a:off x="8658225" y="349662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>
      <xdr:nvSpPr>
        <xdr:cNvPr id="20" name="TextBox 30"/>
        <xdr:cNvSpPr txBox="1">
          <a:spLocks noChangeArrowheads="1"/>
        </xdr:cNvSpPr>
      </xdr:nvSpPr>
      <xdr:spPr>
        <a:xfrm>
          <a:off x="8658225" y="349662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9525</xdr:rowOff>
    </xdr:from>
    <xdr:ext cx="171450" cy="381000"/>
    <xdr:sp>
      <xdr:nvSpPr>
        <xdr:cNvPr id="21" name="TextBox 31"/>
        <xdr:cNvSpPr txBox="1">
          <a:spLocks noChangeArrowheads="1"/>
        </xdr:cNvSpPr>
      </xdr:nvSpPr>
      <xdr:spPr>
        <a:xfrm>
          <a:off x="8658225" y="372427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9525</xdr:rowOff>
    </xdr:from>
    <xdr:ext cx="171450" cy="381000"/>
    <xdr:sp>
      <xdr:nvSpPr>
        <xdr:cNvPr id="22" name="TextBox 32"/>
        <xdr:cNvSpPr txBox="1">
          <a:spLocks noChangeArrowheads="1"/>
        </xdr:cNvSpPr>
      </xdr:nvSpPr>
      <xdr:spPr>
        <a:xfrm>
          <a:off x="8658225" y="372427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18" zoomScaleNormal="118" zoomScalePageLayoutView="0" workbookViewId="0" topLeftCell="A1">
      <selection activeCell="H11" sqref="H11"/>
    </sheetView>
  </sheetViews>
  <sheetFormatPr defaultColWidth="9.140625" defaultRowHeight="15"/>
  <cols>
    <col min="1" max="1" width="4.57421875" style="7" customWidth="1"/>
    <col min="2" max="2" width="22.140625" style="1" customWidth="1"/>
    <col min="3" max="3" width="11.7109375" style="1" customWidth="1"/>
    <col min="4" max="4" width="11.421875" style="1" customWidth="1"/>
    <col min="5" max="5" width="10.7109375" style="1" customWidth="1"/>
    <col min="6" max="7" width="10.57421875" style="1" customWidth="1"/>
    <col min="8" max="9" width="12.8515625" style="1" customWidth="1"/>
    <col min="10" max="10" width="12.7109375" style="1" customWidth="1"/>
    <col min="11" max="11" width="9.7109375" style="1" customWidth="1"/>
    <col min="12" max="12" width="9.140625" style="1" customWidth="1"/>
    <col min="13" max="13" width="35.28125" style="1" customWidth="1"/>
    <col min="14" max="16384" width="9.140625" style="2" customWidth="1"/>
  </cols>
  <sheetData>
    <row r="1" spans="1:13" s="1" customFormat="1" ht="15">
      <c r="A1" s="150" t="s">
        <v>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1" customFormat="1" ht="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1" customFormat="1" ht="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 t="s">
        <v>0</v>
      </c>
    </row>
    <row r="4" spans="1:13" s="1" customFormat="1" ht="15" customHeight="1">
      <c r="A4" s="151" t="s">
        <v>1</v>
      </c>
      <c r="B4" s="153" t="s">
        <v>2</v>
      </c>
      <c r="C4" s="153" t="s">
        <v>3</v>
      </c>
      <c r="D4" s="153" t="s">
        <v>4</v>
      </c>
      <c r="E4" s="153" t="s">
        <v>5</v>
      </c>
      <c r="F4" s="154" t="s">
        <v>29</v>
      </c>
      <c r="G4" s="153" t="s">
        <v>30</v>
      </c>
      <c r="H4" s="156" t="s">
        <v>31</v>
      </c>
      <c r="I4" s="154" t="s">
        <v>32</v>
      </c>
      <c r="J4" s="154" t="s">
        <v>35</v>
      </c>
      <c r="K4" s="153" t="s">
        <v>33</v>
      </c>
      <c r="L4" s="154" t="s">
        <v>34</v>
      </c>
      <c r="M4" s="153" t="s">
        <v>28</v>
      </c>
    </row>
    <row r="5" spans="1:13" s="1" customFormat="1" ht="216" customHeight="1">
      <c r="A5" s="152"/>
      <c r="B5" s="153"/>
      <c r="C5" s="153"/>
      <c r="D5" s="153"/>
      <c r="E5" s="153"/>
      <c r="F5" s="155"/>
      <c r="G5" s="153"/>
      <c r="H5" s="157"/>
      <c r="I5" s="155"/>
      <c r="J5" s="155"/>
      <c r="K5" s="153"/>
      <c r="L5" s="155"/>
      <c r="M5" s="153"/>
    </row>
    <row r="6" spans="1:13" s="6" customFormat="1" ht="15.75" thickBo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19" customFormat="1" ht="15">
      <c r="A7" s="84">
        <v>1</v>
      </c>
      <c r="B7" s="141" t="s">
        <v>24</v>
      </c>
      <c r="C7" s="47" t="s">
        <v>6</v>
      </c>
      <c r="D7" s="37">
        <f aca="true" t="shared" si="0" ref="D7:J7">SUM(D8:D12)</f>
        <v>133053.22</v>
      </c>
      <c r="E7" s="37">
        <f t="shared" si="0"/>
        <v>1804.6999999999998</v>
      </c>
      <c r="F7" s="37">
        <f t="shared" si="0"/>
        <v>38442.68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38442.68</v>
      </c>
      <c r="K7" s="38">
        <f>SUM(J7/D7*100)</f>
        <v>28.89270924822413</v>
      </c>
      <c r="L7" s="48">
        <f>SUM(H7/E7*100)</f>
        <v>0</v>
      </c>
      <c r="M7" s="163"/>
    </row>
    <row r="8" spans="1:13" s="20" customFormat="1" ht="22.5">
      <c r="A8" s="85"/>
      <c r="B8" s="142"/>
      <c r="C8" s="44" t="s">
        <v>7</v>
      </c>
      <c r="D8" s="27">
        <v>26009.89</v>
      </c>
      <c r="E8" s="27"/>
      <c r="F8" s="27"/>
      <c r="G8" s="27"/>
      <c r="H8" s="27"/>
      <c r="I8" s="27"/>
      <c r="J8" s="27">
        <f>SUM(F8+H8)</f>
        <v>0</v>
      </c>
      <c r="K8" s="40">
        <f>SUM(J8/D8*100)</f>
        <v>0</v>
      </c>
      <c r="L8" s="49" t="e">
        <f>SUM(H8/E8*100)</f>
        <v>#DIV/0!</v>
      </c>
      <c r="M8" s="164"/>
    </row>
    <row r="9" spans="1:13" s="20" customFormat="1" ht="22.5">
      <c r="A9" s="85"/>
      <c r="B9" s="142"/>
      <c r="C9" s="44" t="s">
        <v>8</v>
      </c>
      <c r="D9" s="27">
        <v>41864.14</v>
      </c>
      <c r="E9" s="27">
        <v>40.1</v>
      </c>
      <c r="F9" s="27">
        <v>6430.09</v>
      </c>
      <c r="G9" s="27"/>
      <c r="H9" s="27"/>
      <c r="I9" s="27"/>
      <c r="J9" s="27">
        <f aca="true" t="shared" si="1" ref="J9:J52">SUM(F9+H9)</f>
        <v>6430.09</v>
      </c>
      <c r="K9" s="40">
        <f>SUM(J9/D9*100)</f>
        <v>15.359422168949369</v>
      </c>
      <c r="L9" s="49">
        <f>SUM(H9/E9*100)</f>
        <v>0</v>
      </c>
      <c r="M9" s="164"/>
    </row>
    <row r="10" spans="1:13" s="20" customFormat="1" ht="33.75">
      <c r="A10" s="85"/>
      <c r="B10" s="142"/>
      <c r="C10" s="44" t="s">
        <v>9</v>
      </c>
      <c r="D10" s="27">
        <v>54064.62</v>
      </c>
      <c r="E10" s="27">
        <v>1764.6</v>
      </c>
      <c r="F10" s="27">
        <v>20898.02</v>
      </c>
      <c r="G10" s="27"/>
      <c r="H10" s="27"/>
      <c r="I10" s="27"/>
      <c r="J10" s="27">
        <f t="shared" si="1"/>
        <v>20898.02</v>
      </c>
      <c r="K10" s="40">
        <f>SUM(J10/D10*100)</f>
        <v>38.65378134536042</v>
      </c>
      <c r="L10" s="49">
        <f>SUM(H10/E10*100)</f>
        <v>0</v>
      </c>
      <c r="M10" s="164"/>
    </row>
    <row r="11" spans="1:13" s="20" customFormat="1" ht="15">
      <c r="A11" s="85"/>
      <c r="B11" s="142"/>
      <c r="C11" s="44"/>
      <c r="D11" s="27"/>
      <c r="E11" s="27"/>
      <c r="F11" s="27"/>
      <c r="G11" s="27"/>
      <c r="H11" s="27"/>
      <c r="I11" s="27"/>
      <c r="J11" s="27">
        <f t="shared" si="1"/>
        <v>0</v>
      </c>
      <c r="K11" s="40" t="e">
        <f aca="true" t="shared" si="2" ref="K11:K64">(J11/D11)*100</f>
        <v>#DIV/0!</v>
      </c>
      <c r="L11" s="49" t="e">
        <f>H11/E11*100</f>
        <v>#DIV/0!</v>
      </c>
      <c r="M11" s="164"/>
    </row>
    <row r="12" spans="1:13" s="20" customFormat="1" ht="23.25" thickBot="1">
      <c r="A12" s="86"/>
      <c r="B12" s="143"/>
      <c r="C12" s="50" t="s">
        <v>11</v>
      </c>
      <c r="D12" s="28">
        <v>11114.57</v>
      </c>
      <c r="E12" s="28"/>
      <c r="F12" s="28">
        <v>11114.57</v>
      </c>
      <c r="G12" s="28"/>
      <c r="H12" s="28"/>
      <c r="I12" s="28"/>
      <c r="J12" s="27">
        <f t="shared" si="1"/>
        <v>11114.57</v>
      </c>
      <c r="K12" s="42">
        <f>SUM(J12/D12*100)</f>
        <v>100</v>
      </c>
      <c r="L12" s="51" t="e">
        <f>SUM(H12/E12*100)</f>
        <v>#DIV/0!</v>
      </c>
      <c r="M12" s="165"/>
    </row>
    <row r="13" spans="1:13" s="19" customFormat="1" ht="15">
      <c r="A13" s="124">
        <v>2</v>
      </c>
      <c r="B13" s="136" t="s">
        <v>16</v>
      </c>
      <c r="C13" s="52" t="s">
        <v>6</v>
      </c>
      <c r="D13" s="37">
        <f>SUM(D14,D15,D16,D17,D18)</f>
        <v>68959.05</v>
      </c>
      <c r="E13" s="37">
        <f aca="true" t="shared" si="3" ref="E13:J13">SUM(E14:E18)</f>
        <v>8287.46</v>
      </c>
      <c r="F13" s="37">
        <f t="shared" si="3"/>
        <v>44974.240000000005</v>
      </c>
      <c r="G13" s="37">
        <f t="shared" si="3"/>
        <v>0</v>
      </c>
      <c r="H13" s="37">
        <f t="shared" si="3"/>
        <v>0</v>
      </c>
      <c r="I13" s="37">
        <f t="shared" si="3"/>
        <v>0</v>
      </c>
      <c r="J13" s="37">
        <f t="shared" si="3"/>
        <v>44974.240000000005</v>
      </c>
      <c r="K13" s="38">
        <f>SUM(J13/D13*100)</f>
        <v>65.21876388958376</v>
      </c>
      <c r="L13" s="48">
        <f>SUM(H13/E13*100)</f>
        <v>0</v>
      </c>
      <c r="M13" s="90"/>
    </row>
    <row r="14" spans="1:13" s="19" customFormat="1" ht="22.5">
      <c r="A14" s="125"/>
      <c r="B14" s="137"/>
      <c r="C14" s="44" t="s">
        <v>7</v>
      </c>
      <c r="D14" s="27">
        <v>2740.4</v>
      </c>
      <c r="E14" s="27"/>
      <c r="F14" s="27">
        <v>2658.81</v>
      </c>
      <c r="G14" s="27"/>
      <c r="H14" s="27"/>
      <c r="I14" s="27"/>
      <c r="J14" s="27">
        <f t="shared" si="1"/>
        <v>2658.81</v>
      </c>
      <c r="K14" s="40">
        <f>SUM(J14/D14*100)</f>
        <v>97.02269741643555</v>
      </c>
      <c r="L14" s="49" t="e">
        <f>SUM(H14/E14*100)</f>
        <v>#DIV/0!</v>
      </c>
      <c r="M14" s="91"/>
    </row>
    <row r="15" spans="1:13" s="19" customFormat="1" ht="23.25">
      <c r="A15" s="125"/>
      <c r="B15" s="137"/>
      <c r="C15" s="53" t="s">
        <v>8</v>
      </c>
      <c r="D15" s="27">
        <v>43715.6</v>
      </c>
      <c r="E15" s="27">
        <v>6457.04</v>
      </c>
      <c r="F15" s="27">
        <v>25308.82</v>
      </c>
      <c r="G15" s="27"/>
      <c r="H15" s="27"/>
      <c r="I15" s="27"/>
      <c r="J15" s="27">
        <f>SUM(F15+H15)</f>
        <v>25308.82</v>
      </c>
      <c r="K15" s="40">
        <f>SUM(J15/D15*100)</f>
        <v>57.894252852528616</v>
      </c>
      <c r="L15" s="49">
        <f>SUM(H15/E15*100)</f>
        <v>0</v>
      </c>
      <c r="M15" s="91"/>
    </row>
    <row r="16" spans="1:13" s="20" customFormat="1" ht="33.75">
      <c r="A16" s="125"/>
      <c r="B16" s="137"/>
      <c r="C16" s="44" t="s">
        <v>9</v>
      </c>
      <c r="D16" s="27">
        <v>13501.65</v>
      </c>
      <c r="E16" s="27">
        <v>1830.42</v>
      </c>
      <c r="F16" s="27">
        <v>8005.21</v>
      </c>
      <c r="G16" s="27"/>
      <c r="H16" s="27"/>
      <c r="I16" s="27"/>
      <c r="J16" s="27">
        <f t="shared" si="1"/>
        <v>8005.21</v>
      </c>
      <c r="K16" s="40">
        <f>SUM(J16/D16*100)</f>
        <v>59.29060522232468</v>
      </c>
      <c r="L16" s="49">
        <f>SUM(H16/E16*100)</f>
        <v>0</v>
      </c>
      <c r="M16" s="91"/>
    </row>
    <row r="17" spans="1:13" s="20" customFormat="1" ht="67.5">
      <c r="A17" s="125"/>
      <c r="B17" s="137"/>
      <c r="C17" s="44" t="s">
        <v>37</v>
      </c>
      <c r="D17" s="27"/>
      <c r="E17" s="27"/>
      <c r="F17" s="27"/>
      <c r="G17" s="27"/>
      <c r="H17" s="27"/>
      <c r="I17" s="27"/>
      <c r="J17" s="27">
        <f t="shared" si="1"/>
        <v>0</v>
      </c>
      <c r="K17" s="40" t="e">
        <f>(J17/D17)*100</f>
        <v>#DIV/0!</v>
      </c>
      <c r="L17" s="49" t="e">
        <f>H17/E17*100</f>
        <v>#DIV/0!</v>
      </c>
      <c r="M17" s="91"/>
    </row>
    <row r="18" spans="1:13" s="20" customFormat="1" ht="23.25" thickBot="1">
      <c r="A18" s="126"/>
      <c r="B18" s="138"/>
      <c r="C18" s="54" t="s">
        <v>11</v>
      </c>
      <c r="D18" s="29">
        <v>9001.4</v>
      </c>
      <c r="E18" s="29"/>
      <c r="F18" s="29">
        <v>9001.4</v>
      </c>
      <c r="G18" s="29">
        <v>0</v>
      </c>
      <c r="H18" s="29"/>
      <c r="I18" s="29"/>
      <c r="J18" s="27">
        <f t="shared" si="1"/>
        <v>9001.4</v>
      </c>
      <c r="K18" s="46">
        <f>SUM(J18/D18*100)</f>
        <v>100</v>
      </c>
      <c r="L18" s="55" t="e">
        <f>SUM(H18/E18*100)</f>
        <v>#DIV/0!</v>
      </c>
      <c r="M18" s="92"/>
    </row>
    <row r="19" spans="1:13" s="19" customFormat="1" ht="15">
      <c r="A19" s="124">
        <v>3</v>
      </c>
      <c r="B19" s="136" t="s">
        <v>25</v>
      </c>
      <c r="C19" s="56" t="s">
        <v>6</v>
      </c>
      <c r="D19" s="57">
        <f>SUM(D20,D21,D22,D23,D24)</f>
        <v>1081.55</v>
      </c>
      <c r="E19" s="57">
        <f aca="true" t="shared" si="4" ref="E19:J19">SUM(E20:E24)</f>
        <v>250</v>
      </c>
      <c r="F19" s="57">
        <f t="shared" si="4"/>
        <v>331.55</v>
      </c>
      <c r="G19" s="57">
        <f t="shared" si="4"/>
        <v>0</v>
      </c>
      <c r="H19" s="57">
        <f t="shared" si="4"/>
        <v>0</v>
      </c>
      <c r="I19" s="57">
        <f t="shared" si="4"/>
        <v>0</v>
      </c>
      <c r="J19" s="57">
        <f t="shared" si="4"/>
        <v>331.55</v>
      </c>
      <c r="K19" s="38">
        <f t="shared" si="2"/>
        <v>30.655078359761458</v>
      </c>
      <c r="L19" s="38">
        <f>SUM(H19/E19*100)</f>
        <v>0</v>
      </c>
      <c r="M19" s="158"/>
    </row>
    <row r="20" spans="1:13" s="20" customFormat="1" ht="22.5">
      <c r="A20" s="125"/>
      <c r="B20" s="137"/>
      <c r="C20" s="44" t="s">
        <v>7</v>
      </c>
      <c r="D20" s="27"/>
      <c r="E20" s="27"/>
      <c r="F20" s="27"/>
      <c r="G20" s="27"/>
      <c r="H20" s="27"/>
      <c r="I20" s="27"/>
      <c r="J20" s="27">
        <f t="shared" si="1"/>
        <v>0</v>
      </c>
      <c r="K20" s="40" t="e">
        <f t="shared" si="2"/>
        <v>#DIV/0!</v>
      </c>
      <c r="L20" s="40" t="e">
        <f>H20/E20*100</f>
        <v>#DIV/0!</v>
      </c>
      <c r="M20" s="158"/>
    </row>
    <row r="21" spans="1:13" s="20" customFormat="1" ht="22.5">
      <c r="A21" s="125"/>
      <c r="B21" s="137"/>
      <c r="C21" s="44" t="s">
        <v>8</v>
      </c>
      <c r="D21" s="27"/>
      <c r="E21" s="27"/>
      <c r="F21" s="27"/>
      <c r="G21" s="27"/>
      <c r="H21" s="27"/>
      <c r="I21" s="27"/>
      <c r="J21" s="27">
        <f t="shared" si="1"/>
        <v>0</v>
      </c>
      <c r="K21" s="40" t="e">
        <f t="shared" si="2"/>
        <v>#DIV/0!</v>
      </c>
      <c r="L21" s="40" t="e">
        <f>SUM(H21/E21*100)</f>
        <v>#DIV/0!</v>
      </c>
      <c r="M21" s="158"/>
    </row>
    <row r="22" spans="1:13" s="20" customFormat="1" ht="33.75">
      <c r="A22" s="125"/>
      <c r="B22" s="137"/>
      <c r="C22" s="44" t="s">
        <v>9</v>
      </c>
      <c r="D22" s="27">
        <v>1081.55</v>
      </c>
      <c r="E22" s="27">
        <v>250</v>
      </c>
      <c r="F22" s="27">
        <v>331.55</v>
      </c>
      <c r="G22" s="27"/>
      <c r="H22" s="27"/>
      <c r="I22" s="27"/>
      <c r="J22" s="27">
        <f t="shared" si="1"/>
        <v>331.55</v>
      </c>
      <c r="K22" s="40">
        <f t="shared" si="2"/>
        <v>30.655078359761458</v>
      </c>
      <c r="L22" s="40">
        <f>SUM(H22/E22*100)</f>
        <v>0</v>
      </c>
      <c r="M22" s="158"/>
    </row>
    <row r="23" spans="1:13" s="20" customFormat="1" ht="33.75">
      <c r="A23" s="125"/>
      <c r="B23" s="137"/>
      <c r="C23" s="44" t="s">
        <v>15</v>
      </c>
      <c r="D23" s="27"/>
      <c r="E23" s="27"/>
      <c r="F23" s="27"/>
      <c r="G23" s="27"/>
      <c r="H23" s="27"/>
      <c r="I23" s="27"/>
      <c r="J23" s="27">
        <f t="shared" si="1"/>
        <v>0</v>
      </c>
      <c r="K23" s="40" t="e">
        <f t="shared" si="2"/>
        <v>#DIV/0!</v>
      </c>
      <c r="L23" s="40" t="e">
        <f>SUM(H23/E23*100)</f>
        <v>#DIV/0!</v>
      </c>
      <c r="M23" s="158"/>
    </row>
    <row r="24" spans="1:13" s="20" customFormat="1" ht="23.25" thickBot="1">
      <c r="A24" s="126"/>
      <c r="B24" s="138"/>
      <c r="C24" s="58" t="s">
        <v>11</v>
      </c>
      <c r="D24" s="59"/>
      <c r="E24" s="59"/>
      <c r="F24" s="30"/>
      <c r="G24" s="30"/>
      <c r="H24" s="30"/>
      <c r="I24" s="30"/>
      <c r="J24" s="27">
        <f t="shared" si="1"/>
        <v>0</v>
      </c>
      <c r="K24" s="42"/>
      <c r="L24" s="40" t="e">
        <f>SUM(H24/E24*100)</f>
        <v>#DIV/0!</v>
      </c>
      <c r="M24" s="159"/>
    </row>
    <row r="25" spans="1:13" s="20" customFormat="1" ht="15">
      <c r="A25" s="84">
        <v>4</v>
      </c>
      <c r="B25" s="136" t="s">
        <v>38</v>
      </c>
      <c r="C25" s="36" t="s">
        <v>6</v>
      </c>
      <c r="D25" s="37">
        <f aca="true" t="shared" si="5" ref="D25:J25">SUM(D26:D30)</f>
        <v>636.7</v>
      </c>
      <c r="E25" s="37">
        <f t="shared" si="5"/>
        <v>75</v>
      </c>
      <c r="F25" s="37">
        <f t="shared" si="5"/>
        <v>331</v>
      </c>
      <c r="G25" s="37">
        <f t="shared" si="5"/>
        <v>0</v>
      </c>
      <c r="H25" s="37">
        <f t="shared" si="5"/>
        <v>0</v>
      </c>
      <c r="I25" s="37">
        <f t="shared" si="5"/>
        <v>0</v>
      </c>
      <c r="J25" s="37">
        <f t="shared" si="5"/>
        <v>331</v>
      </c>
      <c r="K25" s="38">
        <f>SUM(J25/D25*100)</f>
        <v>51.98680697345688</v>
      </c>
      <c r="L25" s="38">
        <f>SUM(H25/E25*100)</f>
        <v>0</v>
      </c>
      <c r="M25" s="133"/>
    </row>
    <row r="26" spans="1:13" s="20" customFormat="1" ht="27">
      <c r="A26" s="85"/>
      <c r="B26" s="137"/>
      <c r="C26" s="43" t="s">
        <v>7</v>
      </c>
      <c r="D26" s="27"/>
      <c r="E26" s="27">
        <v>0</v>
      </c>
      <c r="F26" s="27"/>
      <c r="G26" s="27"/>
      <c r="H26" s="27"/>
      <c r="I26" s="27"/>
      <c r="J26" s="27">
        <f t="shared" si="1"/>
        <v>0</v>
      </c>
      <c r="K26" s="40" t="e">
        <f>SUM(J26/D26*100)</f>
        <v>#DIV/0!</v>
      </c>
      <c r="L26" s="40" t="e">
        <f>H26/E26*100</f>
        <v>#DIV/0!</v>
      </c>
      <c r="M26" s="134"/>
    </row>
    <row r="27" spans="1:13" s="20" customFormat="1" ht="27">
      <c r="A27" s="85"/>
      <c r="B27" s="137"/>
      <c r="C27" s="43" t="s">
        <v>8</v>
      </c>
      <c r="D27" s="27">
        <v>286</v>
      </c>
      <c r="E27" s="27">
        <v>0</v>
      </c>
      <c r="F27" s="27">
        <v>143</v>
      </c>
      <c r="G27" s="27"/>
      <c r="H27" s="27"/>
      <c r="I27" s="27"/>
      <c r="J27" s="27">
        <f t="shared" si="1"/>
        <v>143</v>
      </c>
      <c r="K27" s="40">
        <f>SUM(J27/D27*100)</f>
        <v>50</v>
      </c>
      <c r="L27" s="40" t="e">
        <f>SUM(H27/E27*100)</f>
        <v>#DIV/0!</v>
      </c>
      <c r="M27" s="134"/>
    </row>
    <row r="28" spans="1:13" s="20" customFormat="1" ht="40.5">
      <c r="A28" s="85"/>
      <c r="B28" s="137"/>
      <c r="C28" s="43" t="s">
        <v>9</v>
      </c>
      <c r="D28" s="27">
        <v>350.7</v>
      </c>
      <c r="E28" s="27">
        <v>75</v>
      </c>
      <c r="F28" s="27">
        <v>188</v>
      </c>
      <c r="G28" s="27"/>
      <c r="H28" s="27"/>
      <c r="I28" s="27"/>
      <c r="J28" s="27">
        <f t="shared" si="1"/>
        <v>188</v>
      </c>
      <c r="K28" s="40">
        <f>SUM(J28/D28*100)</f>
        <v>53.60707157114343</v>
      </c>
      <c r="L28" s="40">
        <f>SUM(H28/E28*100)</f>
        <v>0</v>
      </c>
      <c r="M28" s="134"/>
    </row>
    <row r="29" spans="1:13" s="20" customFormat="1" ht="15">
      <c r="A29" s="85"/>
      <c r="B29" s="137"/>
      <c r="C29" s="43"/>
      <c r="D29" s="27"/>
      <c r="E29" s="27"/>
      <c r="F29" s="27"/>
      <c r="G29" s="27"/>
      <c r="H29" s="27"/>
      <c r="I29" s="27"/>
      <c r="J29" s="27">
        <f t="shared" si="1"/>
        <v>0</v>
      </c>
      <c r="K29" s="40" t="e">
        <f>(J29/D29)*100</f>
        <v>#DIV/0!</v>
      </c>
      <c r="L29" s="40" t="e">
        <f>SUM(H29/E29*100)</f>
        <v>#DIV/0!</v>
      </c>
      <c r="M29" s="134"/>
    </row>
    <row r="30" spans="1:13" s="20" customFormat="1" ht="41.25" thickBot="1">
      <c r="A30" s="86"/>
      <c r="B30" s="138"/>
      <c r="C30" s="41" t="s">
        <v>11</v>
      </c>
      <c r="D30" s="30"/>
      <c r="E30" s="30"/>
      <c r="F30" s="30"/>
      <c r="G30" s="30"/>
      <c r="H30" s="30"/>
      <c r="I30" s="30"/>
      <c r="J30" s="27">
        <f t="shared" si="1"/>
        <v>0</v>
      </c>
      <c r="K30" s="42" t="e">
        <f>SUM(J30/D30*100)</f>
        <v>#DIV/0!</v>
      </c>
      <c r="L30" s="40" t="e">
        <f>SUM(H30/E30*100)</f>
        <v>#DIV/0!</v>
      </c>
      <c r="M30" s="135"/>
    </row>
    <row r="31" spans="1:13" s="1" customFormat="1" ht="15" customHeight="1">
      <c r="A31" s="124">
        <v>5</v>
      </c>
      <c r="B31" s="136" t="s">
        <v>14</v>
      </c>
      <c r="C31" s="36" t="s">
        <v>6</v>
      </c>
      <c r="D31" s="37">
        <f>SUM(D32,D33,D34,D35,D36)</f>
        <v>18690.99</v>
      </c>
      <c r="E31" s="37">
        <f aca="true" t="shared" si="6" ref="E31:J31">SUM(E32:E36)</f>
        <v>8738.39</v>
      </c>
      <c r="F31" s="37">
        <f t="shared" si="6"/>
        <v>20727.46</v>
      </c>
      <c r="G31" s="37">
        <f t="shared" si="6"/>
        <v>82.1</v>
      </c>
      <c r="H31" s="37">
        <f t="shared" si="6"/>
        <v>82.1</v>
      </c>
      <c r="I31" s="37">
        <f t="shared" si="6"/>
        <v>0</v>
      </c>
      <c r="J31" s="37">
        <f t="shared" si="6"/>
        <v>20809.56</v>
      </c>
      <c r="K31" s="38">
        <v>28.85</v>
      </c>
      <c r="L31" s="38">
        <f>SUM(H31/E31*100)</f>
        <v>0.9395323394813004</v>
      </c>
      <c r="M31" s="139"/>
    </row>
    <row r="32" spans="1:13" s="22" customFormat="1" ht="27">
      <c r="A32" s="125"/>
      <c r="B32" s="137"/>
      <c r="C32" s="43" t="s">
        <v>7</v>
      </c>
      <c r="D32" s="27"/>
      <c r="E32" s="27">
        <v>0</v>
      </c>
      <c r="F32" s="27">
        <v>0</v>
      </c>
      <c r="G32" s="27"/>
      <c r="H32" s="27"/>
      <c r="I32" s="27"/>
      <c r="J32" s="27">
        <f t="shared" si="1"/>
        <v>0</v>
      </c>
      <c r="K32" s="40" t="e">
        <f t="shared" si="2"/>
        <v>#DIV/0!</v>
      </c>
      <c r="L32" s="40" t="e">
        <f>H32/E32*100</f>
        <v>#DIV/0!</v>
      </c>
      <c r="M32" s="140"/>
    </row>
    <row r="33" spans="1:13" s="22" customFormat="1" ht="27">
      <c r="A33" s="125"/>
      <c r="B33" s="137"/>
      <c r="C33" s="43" t="s">
        <v>8</v>
      </c>
      <c r="D33" s="27">
        <v>13127.2</v>
      </c>
      <c r="E33" s="27"/>
      <c r="F33" s="27">
        <v>13127.2</v>
      </c>
      <c r="G33" s="27"/>
      <c r="H33" s="27"/>
      <c r="I33" s="27"/>
      <c r="J33" s="27">
        <f t="shared" si="1"/>
        <v>13127.2</v>
      </c>
      <c r="K33" s="40">
        <f t="shared" si="2"/>
        <v>100</v>
      </c>
      <c r="L33" s="40" t="e">
        <f>SUM(H33/E33*100)</f>
        <v>#DIV/0!</v>
      </c>
      <c r="M33" s="140"/>
    </row>
    <row r="34" spans="1:13" s="22" customFormat="1" ht="40.5">
      <c r="A34" s="125"/>
      <c r="B34" s="137"/>
      <c r="C34" s="43" t="s">
        <v>9</v>
      </c>
      <c r="D34" s="27">
        <v>5542.99</v>
      </c>
      <c r="E34" s="27">
        <v>8738.39</v>
      </c>
      <c r="F34" s="27">
        <v>7579.46</v>
      </c>
      <c r="G34" s="27">
        <v>82.1</v>
      </c>
      <c r="H34" s="27">
        <v>82.1</v>
      </c>
      <c r="I34" s="27"/>
      <c r="J34" s="27">
        <f t="shared" si="1"/>
        <v>7661.56</v>
      </c>
      <c r="K34" s="40">
        <f t="shared" si="2"/>
        <v>138.22070759644166</v>
      </c>
      <c r="L34" s="40">
        <f>SUM(H34/E34*100)</f>
        <v>0.9395323394813004</v>
      </c>
      <c r="M34" s="140"/>
    </row>
    <row r="35" spans="1:13" s="22" customFormat="1" ht="15">
      <c r="A35" s="125"/>
      <c r="B35" s="137"/>
      <c r="C35" s="43"/>
      <c r="D35" s="27"/>
      <c r="E35" s="27"/>
      <c r="F35" s="27"/>
      <c r="G35" s="27"/>
      <c r="H35" s="27"/>
      <c r="I35" s="27"/>
      <c r="J35" s="27">
        <f t="shared" si="1"/>
        <v>0</v>
      </c>
      <c r="K35" s="40" t="e">
        <f t="shared" si="2"/>
        <v>#DIV/0!</v>
      </c>
      <c r="L35" s="40" t="e">
        <f>SUM(H35/E35*100)</f>
        <v>#DIV/0!</v>
      </c>
      <c r="M35" s="140"/>
    </row>
    <row r="36" spans="1:13" s="22" customFormat="1" ht="41.25" thickBot="1">
      <c r="A36" s="126"/>
      <c r="B36" s="138"/>
      <c r="C36" s="41" t="s">
        <v>11</v>
      </c>
      <c r="D36" s="30">
        <v>20.8</v>
      </c>
      <c r="E36" s="30"/>
      <c r="F36" s="30">
        <v>20.8</v>
      </c>
      <c r="G36" s="30"/>
      <c r="H36" s="30"/>
      <c r="I36" s="30"/>
      <c r="J36" s="27">
        <f t="shared" si="1"/>
        <v>20.8</v>
      </c>
      <c r="K36" s="40">
        <f t="shared" si="2"/>
        <v>100</v>
      </c>
      <c r="L36" s="40" t="e">
        <f>SUM(H36/E36*100)</f>
        <v>#DIV/0!</v>
      </c>
      <c r="M36" s="140"/>
    </row>
    <row r="37" spans="1:13" s="19" customFormat="1" ht="15" customHeight="1">
      <c r="A37" s="124">
        <v>6</v>
      </c>
      <c r="B37" s="127" t="s">
        <v>39</v>
      </c>
      <c r="C37" s="36" t="s">
        <v>6</v>
      </c>
      <c r="D37" s="37">
        <f aca="true" t="shared" si="7" ref="D37:I37">SUM(D38,D39,D40,D41,D42)</f>
        <v>16028.41</v>
      </c>
      <c r="E37" s="37">
        <f t="shared" si="7"/>
        <v>3047.8</v>
      </c>
      <c r="F37" s="37">
        <f t="shared" si="7"/>
        <v>11833.87</v>
      </c>
      <c r="G37" s="37">
        <f t="shared" si="7"/>
        <v>656.4</v>
      </c>
      <c r="H37" s="37">
        <f t="shared" si="7"/>
        <v>656.4</v>
      </c>
      <c r="I37" s="37">
        <f t="shared" si="7"/>
        <v>0</v>
      </c>
      <c r="J37" s="37">
        <f>SUM(J38:J42)</f>
        <v>12490.27</v>
      </c>
      <c r="K37" s="38">
        <f t="shared" si="2"/>
        <v>77.92582046503678</v>
      </c>
      <c r="L37" s="38">
        <f>SUM(H37/E37*100)</f>
        <v>21.536846249753918</v>
      </c>
      <c r="M37" s="65"/>
    </row>
    <row r="38" spans="1:13" s="20" customFormat="1" ht="27">
      <c r="A38" s="125"/>
      <c r="B38" s="128"/>
      <c r="C38" s="66" t="s">
        <v>7</v>
      </c>
      <c r="D38" s="27"/>
      <c r="E38" s="27"/>
      <c r="F38" s="27"/>
      <c r="G38" s="27"/>
      <c r="H38" s="27"/>
      <c r="I38" s="27"/>
      <c r="J38" s="27">
        <f t="shared" si="1"/>
        <v>0</v>
      </c>
      <c r="K38" s="40" t="e">
        <f t="shared" si="2"/>
        <v>#DIV/0!</v>
      </c>
      <c r="L38" s="40" t="e">
        <f>H38/E38*100</f>
        <v>#DIV/0!</v>
      </c>
      <c r="M38" s="67"/>
    </row>
    <row r="39" spans="1:13" s="20" customFormat="1" ht="27">
      <c r="A39" s="125"/>
      <c r="B39" s="128"/>
      <c r="C39" s="66" t="s">
        <v>8</v>
      </c>
      <c r="D39" s="27"/>
      <c r="E39" s="27"/>
      <c r="F39" s="27"/>
      <c r="G39" s="27"/>
      <c r="H39" s="27"/>
      <c r="I39" s="27"/>
      <c r="J39" s="27">
        <f t="shared" si="1"/>
        <v>0</v>
      </c>
      <c r="K39" s="40" t="e">
        <f t="shared" si="2"/>
        <v>#DIV/0!</v>
      </c>
      <c r="L39" s="40" t="e">
        <f>SUM(H39/E39*100)</f>
        <v>#DIV/0!</v>
      </c>
      <c r="M39" s="67"/>
    </row>
    <row r="40" spans="1:13" s="20" customFormat="1" ht="40.5">
      <c r="A40" s="125"/>
      <c r="B40" s="128"/>
      <c r="C40" s="68" t="s">
        <v>9</v>
      </c>
      <c r="D40" s="27">
        <v>16028.41</v>
      </c>
      <c r="E40" s="27">
        <v>3047.8</v>
      </c>
      <c r="F40" s="27">
        <v>11833.87</v>
      </c>
      <c r="G40" s="27">
        <v>656.4</v>
      </c>
      <c r="H40" s="27">
        <v>656.4</v>
      </c>
      <c r="I40" s="27"/>
      <c r="J40" s="27">
        <f t="shared" si="1"/>
        <v>12490.27</v>
      </c>
      <c r="K40" s="40">
        <f t="shared" si="2"/>
        <v>77.92582046503678</v>
      </c>
      <c r="L40" s="40">
        <f>SUM(H40/E40*100)</f>
        <v>21.536846249753918</v>
      </c>
      <c r="M40" s="69"/>
    </row>
    <row r="41" spans="1:13" s="20" customFormat="1" ht="15">
      <c r="A41" s="125"/>
      <c r="B41" s="128"/>
      <c r="C41" s="39"/>
      <c r="D41" s="27"/>
      <c r="E41" s="27"/>
      <c r="F41" s="27"/>
      <c r="G41" s="27"/>
      <c r="H41" s="27"/>
      <c r="I41" s="27"/>
      <c r="J41" s="27">
        <f t="shared" si="1"/>
        <v>0</v>
      </c>
      <c r="K41" s="40" t="e">
        <f>(J41/D41)*100</f>
        <v>#DIV/0!</v>
      </c>
      <c r="L41" s="40" t="e">
        <f>SUM(H41/E41*100)</f>
        <v>#DIV/0!</v>
      </c>
      <c r="M41" s="67"/>
    </row>
    <row r="42" spans="1:13" s="20" customFormat="1" ht="41.25" thickBot="1">
      <c r="A42" s="126"/>
      <c r="B42" s="129"/>
      <c r="C42" s="41" t="s">
        <v>11</v>
      </c>
      <c r="D42" s="30"/>
      <c r="E42" s="30"/>
      <c r="F42" s="30"/>
      <c r="G42" s="30"/>
      <c r="H42" s="30"/>
      <c r="I42" s="30"/>
      <c r="J42" s="27">
        <f t="shared" si="1"/>
        <v>0</v>
      </c>
      <c r="K42" s="42" t="e">
        <f t="shared" si="2"/>
        <v>#DIV/0!</v>
      </c>
      <c r="L42" s="40" t="e">
        <f>SUM(H42/E42*100)</f>
        <v>#DIV/0!</v>
      </c>
      <c r="M42" s="70"/>
    </row>
    <row r="43" spans="1:13" s="19" customFormat="1" ht="15" customHeight="1">
      <c r="A43" s="124">
        <v>7</v>
      </c>
      <c r="B43" s="144" t="s">
        <v>40</v>
      </c>
      <c r="C43" s="36" t="s">
        <v>6</v>
      </c>
      <c r="D43" s="37">
        <f aca="true" t="shared" si="8" ref="D43:J43">SUM(D44:D48)</f>
        <v>6654.3</v>
      </c>
      <c r="E43" s="71">
        <f t="shared" si="8"/>
        <v>2218.1</v>
      </c>
      <c r="F43" s="37">
        <f t="shared" si="8"/>
        <v>0</v>
      </c>
      <c r="G43" s="37">
        <f t="shared" si="8"/>
        <v>71.38</v>
      </c>
      <c r="H43" s="37">
        <f t="shared" si="8"/>
        <v>71.38</v>
      </c>
      <c r="I43" s="37">
        <f t="shared" si="8"/>
        <v>0</v>
      </c>
      <c r="J43" s="37">
        <f t="shared" si="8"/>
        <v>71.38</v>
      </c>
      <c r="K43" s="38">
        <f t="shared" si="2"/>
        <v>1.0726898396525555</v>
      </c>
      <c r="L43" s="38">
        <f>SUM(H43/E43*100)</f>
        <v>3.218069518957666</v>
      </c>
      <c r="M43" s="72"/>
    </row>
    <row r="44" spans="1:13" s="21" customFormat="1" ht="27">
      <c r="A44" s="125"/>
      <c r="B44" s="145"/>
      <c r="C44" s="39" t="s">
        <v>7</v>
      </c>
      <c r="D44" s="27">
        <v>0</v>
      </c>
      <c r="E44" s="27"/>
      <c r="F44" s="27"/>
      <c r="G44" s="27"/>
      <c r="H44" s="27"/>
      <c r="I44" s="27"/>
      <c r="J44" s="27">
        <f t="shared" si="1"/>
        <v>0</v>
      </c>
      <c r="K44" s="40" t="e">
        <f t="shared" si="2"/>
        <v>#DIV/0!</v>
      </c>
      <c r="L44" s="40" t="e">
        <f>H44/E44*100</f>
        <v>#DIV/0!</v>
      </c>
      <c r="M44" s="73"/>
    </row>
    <row r="45" spans="1:13" s="21" customFormat="1" ht="27">
      <c r="A45" s="125"/>
      <c r="B45" s="145"/>
      <c r="C45" s="39" t="s">
        <v>8</v>
      </c>
      <c r="D45" s="27"/>
      <c r="E45" s="27"/>
      <c r="F45" s="27"/>
      <c r="G45" s="27"/>
      <c r="H45" s="27"/>
      <c r="I45" s="27"/>
      <c r="J45" s="27">
        <f t="shared" si="1"/>
        <v>0</v>
      </c>
      <c r="K45" s="40" t="e">
        <f t="shared" si="2"/>
        <v>#DIV/0!</v>
      </c>
      <c r="L45" s="40" t="e">
        <f>SUM(H45/E45*100)</f>
        <v>#DIV/0!</v>
      </c>
      <c r="M45" s="73"/>
    </row>
    <row r="46" spans="1:14" s="21" customFormat="1" ht="40.5">
      <c r="A46" s="125"/>
      <c r="B46" s="145"/>
      <c r="C46" s="39" t="s">
        <v>9</v>
      </c>
      <c r="D46" s="27">
        <v>6654.3</v>
      </c>
      <c r="E46" s="27">
        <v>2218.1</v>
      </c>
      <c r="F46" s="27"/>
      <c r="G46" s="27">
        <v>71.38</v>
      </c>
      <c r="H46" s="27">
        <v>71.38</v>
      </c>
      <c r="I46" s="27"/>
      <c r="J46" s="27">
        <f t="shared" si="1"/>
        <v>71.38</v>
      </c>
      <c r="K46" s="40">
        <f t="shared" si="2"/>
        <v>1.0726898396525555</v>
      </c>
      <c r="L46" s="40">
        <f>SUM(H46/E46*100)</f>
        <v>3.218069518957666</v>
      </c>
      <c r="M46" s="73"/>
      <c r="N46" s="20"/>
    </row>
    <row r="47" spans="1:13" s="21" customFormat="1" ht="15">
      <c r="A47" s="125"/>
      <c r="B47" s="145"/>
      <c r="C47" s="39"/>
      <c r="D47" s="27"/>
      <c r="E47" s="27"/>
      <c r="F47" s="27"/>
      <c r="G47" s="27"/>
      <c r="H47" s="27"/>
      <c r="I47" s="27"/>
      <c r="J47" s="27">
        <f t="shared" si="1"/>
        <v>0</v>
      </c>
      <c r="K47" s="40" t="e">
        <f t="shared" si="2"/>
        <v>#DIV/0!</v>
      </c>
      <c r="L47" s="40" t="e">
        <f>SUM(H47/E47*100)</f>
        <v>#DIV/0!</v>
      </c>
      <c r="M47" s="73"/>
    </row>
    <row r="48" spans="1:13" s="21" customFormat="1" ht="41.25" thickBot="1">
      <c r="A48" s="126"/>
      <c r="B48" s="146"/>
      <c r="C48" s="41" t="s">
        <v>11</v>
      </c>
      <c r="D48" s="30"/>
      <c r="E48" s="30"/>
      <c r="F48" s="30"/>
      <c r="G48" s="30"/>
      <c r="H48" s="30"/>
      <c r="I48" s="30"/>
      <c r="J48" s="27">
        <f t="shared" si="1"/>
        <v>0</v>
      </c>
      <c r="K48" s="42" t="e">
        <f t="shared" si="2"/>
        <v>#DIV/0!</v>
      </c>
      <c r="L48" s="40" t="e">
        <f>SUM(H48/E48*100)</f>
        <v>#DIV/0!</v>
      </c>
      <c r="M48" s="74"/>
    </row>
    <row r="49" spans="1:13" s="21" customFormat="1" ht="15" customHeight="1">
      <c r="A49" s="84">
        <v>8</v>
      </c>
      <c r="B49" s="147" t="s">
        <v>26</v>
      </c>
      <c r="C49" s="36" t="s">
        <v>6</v>
      </c>
      <c r="D49" s="37">
        <f aca="true" t="shared" si="9" ref="D49:J49">SUM(D50:D54)</f>
        <v>5002303.1</v>
      </c>
      <c r="E49" s="37">
        <f t="shared" si="9"/>
        <v>784348.41</v>
      </c>
      <c r="F49" s="37">
        <f t="shared" si="9"/>
        <v>2698965.96</v>
      </c>
      <c r="G49" s="37">
        <f t="shared" si="9"/>
        <v>159571.26</v>
      </c>
      <c r="H49" s="37">
        <f t="shared" si="9"/>
        <v>159571.26</v>
      </c>
      <c r="I49" s="37">
        <f t="shared" si="9"/>
        <v>0</v>
      </c>
      <c r="J49" s="37">
        <f t="shared" si="9"/>
        <v>2858537.2199999997</v>
      </c>
      <c r="K49" s="38">
        <f t="shared" si="2"/>
        <v>57.14442253609142</v>
      </c>
      <c r="L49" s="38">
        <f>SUM(H49/E49*100)</f>
        <v>20.34443596309451</v>
      </c>
      <c r="M49" s="113"/>
    </row>
    <row r="50" spans="1:13" s="21" customFormat="1" ht="27">
      <c r="A50" s="85"/>
      <c r="B50" s="148"/>
      <c r="C50" s="39" t="s">
        <v>7</v>
      </c>
      <c r="D50" s="27">
        <v>242207.07</v>
      </c>
      <c r="E50" s="27">
        <v>45888</v>
      </c>
      <c r="F50" s="27">
        <v>116006.58</v>
      </c>
      <c r="G50" s="27">
        <v>2051.42</v>
      </c>
      <c r="H50" s="27">
        <v>2051.42</v>
      </c>
      <c r="I50" s="27"/>
      <c r="J50" s="27">
        <f t="shared" si="1"/>
        <v>118058</v>
      </c>
      <c r="K50" s="40">
        <f t="shared" si="2"/>
        <v>48.74259037938075</v>
      </c>
      <c r="L50" s="40">
        <f>H50/E50*100</f>
        <v>4.470493375174338</v>
      </c>
      <c r="M50" s="79"/>
    </row>
    <row r="51" spans="1:13" s="21" customFormat="1" ht="27">
      <c r="A51" s="85"/>
      <c r="B51" s="148"/>
      <c r="C51" s="39" t="s">
        <v>8</v>
      </c>
      <c r="D51" s="27">
        <v>2693225.36</v>
      </c>
      <c r="E51" s="27">
        <v>404352.71</v>
      </c>
      <c r="F51" s="27">
        <v>1462497.69</v>
      </c>
      <c r="G51" s="27">
        <v>89988.94</v>
      </c>
      <c r="H51" s="27">
        <v>89988.94</v>
      </c>
      <c r="I51" s="27"/>
      <c r="J51" s="27">
        <f t="shared" si="1"/>
        <v>1552486.63</v>
      </c>
      <c r="K51" s="40">
        <f t="shared" si="2"/>
        <v>57.64414122403778</v>
      </c>
      <c r="L51" s="40">
        <f>SUM(H51/E51*100)</f>
        <v>22.25506043968396</v>
      </c>
      <c r="M51" s="79"/>
    </row>
    <row r="52" spans="1:13" s="21" customFormat="1" ht="40.5">
      <c r="A52" s="85"/>
      <c r="B52" s="148"/>
      <c r="C52" s="39" t="s">
        <v>9</v>
      </c>
      <c r="D52" s="27">
        <v>2066870.67</v>
      </c>
      <c r="E52" s="27">
        <v>334107.7</v>
      </c>
      <c r="F52" s="27">
        <v>1120461.69</v>
      </c>
      <c r="G52" s="27">
        <v>67530.9</v>
      </c>
      <c r="H52" s="27">
        <v>67530.9</v>
      </c>
      <c r="I52" s="27"/>
      <c r="J52" s="27">
        <f t="shared" si="1"/>
        <v>1187992.5899999999</v>
      </c>
      <c r="K52" s="40">
        <f t="shared" si="2"/>
        <v>57.477838707731046</v>
      </c>
      <c r="L52" s="40">
        <f>SUM(H52/E52*100)</f>
        <v>20.212314771554198</v>
      </c>
      <c r="M52" s="79"/>
    </row>
    <row r="53" spans="1:13" s="21" customFormat="1" ht="15">
      <c r="A53" s="85"/>
      <c r="B53" s="148"/>
      <c r="C53" s="39"/>
      <c r="D53" s="27"/>
      <c r="E53" s="27"/>
      <c r="F53" s="27"/>
      <c r="G53" s="27"/>
      <c r="H53" s="27"/>
      <c r="I53" s="27"/>
      <c r="J53" s="27"/>
      <c r="K53" s="40" t="e">
        <f t="shared" si="2"/>
        <v>#DIV/0!</v>
      </c>
      <c r="L53" s="40" t="e">
        <f>SUM(H53/E53*100)</f>
        <v>#DIV/0!</v>
      </c>
      <c r="M53" s="79"/>
    </row>
    <row r="54" spans="1:13" s="21" customFormat="1" ht="26.25" customHeight="1" thickBot="1">
      <c r="A54" s="86"/>
      <c r="B54" s="149"/>
      <c r="C54" s="41" t="s">
        <v>11</v>
      </c>
      <c r="D54" s="30"/>
      <c r="E54" s="30"/>
      <c r="F54" s="30"/>
      <c r="G54" s="30"/>
      <c r="H54" s="30"/>
      <c r="I54" s="30"/>
      <c r="J54" s="30">
        <f>SUM(G54,H54)</f>
        <v>0</v>
      </c>
      <c r="K54" s="42" t="e">
        <f t="shared" si="2"/>
        <v>#DIV/0!</v>
      </c>
      <c r="L54" s="40" t="e">
        <f>SUM(H54/E54*100)</f>
        <v>#DIV/0!</v>
      </c>
      <c r="M54" s="80"/>
    </row>
    <row r="55" spans="1:13" s="23" customFormat="1" ht="30.75" customHeight="1">
      <c r="A55" s="84">
        <v>9</v>
      </c>
      <c r="B55" s="81" t="s">
        <v>50</v>
      </c>
      <c r="C55" s="36" t="s">
        <v>6</v>
      </c>
      <c r="D55" s="37">
        <f aca="true" t="shared" si="10" ref="D55:J55">SUM(D56:D60)</f>
        <v>412280.24</v>
      </c>
      <c r="E55" s="37">
        <f t="shared" si="10"/>
        <v>103377.70000000001</v>
      </c>
      <c r="F55" s="37">
        <f t="shared" si="10"/>
        <v>87676</v>
      </c>
      <c r="G55" s="37">
        <f t="shared" si="10"/>
        <v>21866.899999999998</v>
      </c>
      <c r="H55" s="37">
        <f>SUM(H56:H60)</f>
        <v>21866.899999999998</v>
      </c>
      <c r="I55" s="37">
        <f t="shared" si="10"/>
        <v>0</v>
      </c>
      <c r="J55" s="37">
        <f t="shared" si="10"/>
        <v>109542.90000000001</v>
      </c>
      <c r="K55" s="38">
        <f t="shared" si="2"/>
        <v>26.570009758410933</v>
      </c>
      <c r="L55" s="38">
        <f>SUM(H55/E55*100)</f>
        <v>21.152434229045525</v>
      </c>
      <c r="M55" s="120"/>
    </row>
    <row r="56" spans="1:13" s="23" customFormat="1" ht="27">
      <c r="A56" s="85"/>
      <c r="B56" s="82"/>
      <c r="C56" s="39" t="s">
        <v>7</v>
      </c>
      <c r="D56" s="27">
        <v>14604.2</v>
      </c>
      <c r="E56" s="27">
        <v>766.6</v>
      </c>
      <c r="F56" s="27">
        <v>275</v>
      </c>
      <c r="G56" s="27"/>
      <c r="H56" s="27"/>
      <c r="I56" s="27"/>
      <c r="J56" s="27">
        <f>SUM(F56+H56)</f>
        <v>275</v>
      </c>
      <c r="K56" s="40">
        <f t="shared" si="2"/>
        <v>1.883019953164158</v>
      </c>
      <c r="L56" s="40">
        <f>H56/E56*100</f>
        <v>0</v>
      </c>
      <c r="M56" s="121"/>
    </row>
    <row r="57" spans="1:13" s="23" customFormat="1" ht="39.75" customHeight="1">
      <c r="A57" s="85"/>
      <c r="B57" s="82"/>
      <c r="C57" s="39" t="s">
        <v>8</v>
      </c>
      <c r="D57" s="27">
        <v>52220.1</v>
      </c>
      <c r="E57" s="27">
        <v>14327.5</v>
      </c>
      <c r="F57" s="27">
        <v>8066.85</v>
      </c>
      <c r="G57" s="27">
        <v>1801.83</v>
      </c>
      <c r="H57" s="27">
        <v>1801.83</v>
      </c>
      <c r="I57" s="27"/>
      <c r="J57" s="27">
        <f>SUM(F57+H57)</f>
        <v>9868.68</v>
      </c>
      <c r="K57" s="40">
        <f t="shared" si="2"/>
        <v>18.898240332745438</v>
      </c>
      <c r="L57" s="40">
        <f>SUM(H57/E57*100)</f>
        <v>12.576025126504971</v>
      </c>
      <c r="M57" s="121"/>
    </row>
    <row r="58" spans="1:13" s="23" customFormat="1" ht="40.5">
      <c r="A58" s="85"/>
      <c r="B58" s="82"/>
      <c r="C58" s="39" t="s">
        <v>9</v>
      </c>
      <c r="D58" s="27">
        <v>332780.94</v>
      </c>
      <c r="E58" s="27">
        <v>85067.6</v>
      </c>
      <c r="F58" s="27">
        <v>75767.15</v>
      </c>
      <c r="G58" s="27">
        <v>18841.77</v>
      </c>
      <c r="H58" s="27">
        <v>18841.77</v>
      </c>
      <c r="I58" s="27"/>
      <c r="J58" s="27">
        <f>SUM(F58+H58)</f>
        <v>94608.92</v>
      </c>
      <c r="K58" s="40">
        <f t="shared" si="2"/>
        <v>28.42978927819604</v>
      </c>
      <c r="L58" s="40">
        <f>SUM(H58/E58*100)</f>
        <v>22.149173128194516</v>
      </c>
      <c r="M58" s="121"/>
    </row>
    <row r="59" spans="1:13" s="23" customFormat="1" ht="15">
      <c r="A59" s="85"/>
      <c r="B59" s="82"/>
      <c r="C59" s="39"/>
      <c r="D59" s="31"/>
      <c r="E59" s="31"/>
      <c r="F59" s="31"/>
      <c r="G59" s="31"/>
      <c r="H59" s="31"/>
      <c r="I59" s="31"/>
      <c r="J59" s="27">
        <f>SUM(F59+H59)</f>
        <v>0</v>
      </c>
      <c r="K59" s="40" t="e">
        <f>(#REF!/D59)*100</f>
        <v>#REF!</v>
      </c>
      <c r="L59" s="40" t="e">
        <f>SUM(H59/E59*100)</f>
        <v>#DIV/0!</v>
      </c>
      <c r="M59" s="121"/>
    </row>
    <row r="60" spans="1:13" s="23" customFormat="1" ht="25.5" customHeight="1" thickBot="1">
      <c r="A60" s="86"/>
      <c r="B60" s="83"/>
      <c r="C60" s="41" t="s">
        <v>11</v>
      </c>
      <c r="D60" s="32">
        <v>12675</v>
      </c>
      <c r="E60" s="32">
        <v>3216</v>
      </c>
      <c r="F60" s="32">
        <v>3567</v>
      </c>
      <c r="G60" s="32">
        <v>1223.3</v>
      </c>
      <c r="H60" s="32">
        <v>1223.3</v>
      </c>
      <c r="I60" s="32"/>
      <c r="J60" s="27">
        <f>SUM(F60+H60)</f>
        <v>4790.3</v>
      </c>
      <c r="K60" s="42">
        <f>J60/D60*100</f>
        <v>37.79329388560158</v>
      </c>
      <c r="L60" s="40">
        <f>SUM(H60/E60*100)</f>
        <v>38.03793532338308</v>
      </c>
      <c r="M60" s="122"/>
    </row>
    <row r="61" spans="1:13" s="21" customFormat="1" ht="15" customHeight="1">
      <c r="A61" s="84">
        <v>10</v>
      </c>
      <c r="B61" s="117" t="s">
        <v>41</v>
      </c>
      <c r="C61" s="36" t="s">
        <v>6</v>
      </c>
      <c r="D61" s="57">
        <f>SUM(D62,D63,D64,D65,D66)</f>
        <v>6712</v>
      </c>
      <c r="E61" s="57">
        <f aca="true" t="shared" si="11" ref="E61:J61">SUM(E62:E66)</f>
        <v>2850</v>
      </c>
      <c r="F61" s="37">
        <f>SUM(F62:F66)</f>
        <v>0</v>
      </c>
      <c r="G61" s="57">
        <f t="shared" si="11"/>
        <v>135.1</v>
      </c>
      <c r="H61" s="57">
        <f t="shared" si="11"/>
        <v>135.1</v>
      </c>
      <c r="I61" s="57">
        <f t="shared" si="11"/>
        <v>0</v>
      </c>
      <c r="J61" s="37">
        <f t="shared" si="11"/>
        <v>135.1</v>
      </c>
      <c r="K61" s="38">
        <f t="shared" si="2"/>
        <v>2.0128128724672227</v>
      </c>
      <c r="L61" s="38">
        <f>SUM(H61/E61*100)</f>
        <v>4.7403508771929825</v>
      </c>
      <c r="M61" s="87"/>
    </row>
    <row r="62" spans="1:13" s="21" customFormat="1" ht="27">
      <c r="A62" s="85"/>
      <c r="B62" s="118"/>
      <c r="C62" s="39" t="s">
        <v>7</v>
      </c>
      <c r="D62" s="27"/>
      <c r="E62" s="27"/>
      <c r="F62" s="27"/>
      <c r="G62" s="27"/>
      <c r="H62" s="27"/>
      <c r="I62" s="27"/>
      <c r="J62" s="27">
        <f>SUM(F62+H62)</f>
        <v>0</v>
      </c>
      <c r="K62" s="40" t="e">
        <f t="shared" si="2"/>
        <v>#DIV/0!</v>
      </c>
      <c r="L62" s="40" t="e">
        <f>H62/E62*100</f>
        <v>#DIV/0!</v>
      </c>
      <c r="M62" s="88"/>
    </row>
    <row r="63" spans="1:13" s="21" customFormat="1" ht="27">
      <c r="A63" s="85"/>
      <c r="B63" s="118"/>
      <c r="C63" s="39" t="s">
        <v>8</v>
      </c>
      <c r="D63" s="27"/>
      <c r="E63" s="27"/>
      <c r="F63" s="27"/>
      <c r="G63" s="27"/>
      <c r="H63" s="27"/>
      <c r="I63" s="27"/>
      <c r="J63" s="27">
        <f>SUM(F63+H63)</f>
        <v>0</v>
      </c>
      <c r="K63" s="40" t="e">
        <f t="shared" si="2"/>
        <v>#DIV/0!</v>
      </c>
      <c r="L63" s="40" t="e">
        <f>SUM(H63/E63*100)</f>
        <v>#DIV/0!</v>
      </c>
      <c r="M63" s="88"/>
    </row>
    <row r="64" spans="1:14" s="21" customFormat="1" ht="40.5">
      <c r="A64" s="85"/>
      <c r="B64" s="118"/>
      <c r="C64" s="39" t="s">
        <v>9</v>
      </c>
      <c r="D64" s="27">
        <v>6712</v>
      </c>
      <c r="E64" s="27">
        <v>2850</v>
      </c>
      <c r="F64" s="27"/>
      <c r="G64" s="27">
        <v>135.1</v>
      </c>
      <c r="H64" s="75">
        <v>135.1</v>
      </c>
      <c r="I64" s="27"/>
      <c r="J64" s="27">
        <f>SUM(F64+H64)</f>
        <v>135.1</v>
      </c>
      <c r="K64" s="40">
        <f t="shared" si="2"/>
        <v>2.0128128724672227</v>
      </c>
      <c r="L64" s="40">
        <f>SUM(H64/E64*100)</f>
        <v>4.7403508771929825</v>
      </c>
      <c r="M64" s="88"/>
      <c r="N64" s="20"/>
    </row>
    <row r="65" spans="1:13" s="21" customFormat="1" ht="80.25" customHeight="1">
      <c r="A65" s="85"/>
      <c r="B65" s="118"/>
      <c r="C65" s="44" t="s">
        <v>36</v>
      </c>
      <c r="D65" s="35"/>
      <c r="E65" s="35"/>
      <c r="F65" s="27"/>
      <c r="G65" s="35"/>
      <c r="H65" s="35"/>
      <c r="I65" s="35"/>
      <c r="J65" s="35">
        <f>SUM(F65+H65)</f>
        <v>0</v>
      </c>
      <c r="K65" s="40" t="e">
        <f>(J65/D65)*100</f>
        <v>#DIV/0!</v>
      </c>
      <c r="L65" s="40" t="e">
        <f>SUM(H65/E65*100)</f>
        <v>#DIV/0!</v>
      </c>
      <c r="M65" s="88"/>
    </row>
    <row r="66" spans="1:13" s="21" customFormat="1" ht="60" customHeight="1" thickBot="1">
      <c r="A66" s="86"/>
      <c r="B66" s="119"/>
      <c r="C66" s="41" t="s">
        <v>11</v>
      </c>
      <c r="D66" s="76"/>
      <c r="E66" s="76"/>
      <c r="F66" s="30"/>
      <c r="G66" s="76"/>
      <c r="H66" s="76"/>
      <c r="I66" s="76"/>
      <c r="J66" s="27">
        <f>SUM(F66+H66)</f>
        <v>0</v>
      </c>
      <c r="K66" s="42" t="e">
        <f>(J66/D66)*100</f>
        <v>#DIV/0!</v>
      </c>
      <c r="L66" s="40" t="e">
        <f>SUM(H66/E66*100)</f>
        <v>#DIV/0!</v>
      </c>
      <c r="M66" s="89"/>
    </row>
    <row r="67" spans="1:13" s="21" customFormat="1" ht="27.75" customHeight="1">
      <c r="A67" s="84">
        <v>11</v>
      </c>
      <c r="B67" s="130" t="s">
        <v>17</v>
      </c>
      <c r="C67" s="36" t="s">
        <v>6</v>
      </c>
      <c r="D67" s="37">
        <f aca="true" t="shared" si="12" ref="D67:J67">SUM(D68:D72)</f>
        <v>321660.23</v>
      </c>
      <c r="E67" s="37">
        <f t="shared" si="12"/>
        <v>51677</v>
      </c>
      <c r="F67" s="37">
        <f t="shared" si="12"/>
        <v>180893.41999999998</v>
      </c>
      <c r="G67" s="37">
        <f t="shared" si="12"/>
        <v>4204.26</v>
      </c>
      <c r="H67" s="37">
        <f>SUM(H68:H72)</f>
        <v>4204.26</v>
      </c>
      <c r="I67" s="37">
        <f t="shared" si="12"/>
        <v>0</v>
      </c>
      <c r="J67" s="37">
        <f t="shared" si="12"/>
        <v>185097.68</v>
      </c>
      <c r="K67" s="38">
        <f aca="true" t="shared" si="13" ref="K67:K115">(J67/D67)*100</f>
        <v>57.544471693003516</v>
      </c>
      <c r="L67" s="38">
        <f>SUM(H67/E67*100)</f>
        <v>8.13565028929698</v>
      </c>
      <c r="M67" s="90"/>
    </row>
    <row r="68" spans="1:13" s="21" customFormat="1" ht="15" customHeight="1">
      <c r="A68" s="85"/>
      <c r="B68" s="131"/>
      <c r="C68" s="39" t="s">
        <v>7</v>
      </c>
      <c r="D68" s="27"/>
      <c r="E68" s="27"/>
      <c r="F68" s="27"/>
      <c r="G68" s="27"/>
      <c r="H68" s="27"/>
      <c r="I68" s="27"/>
      <c r="J68" s="27">
        <f>SUM(F68+H68)</f>
        <v>0</v>
      </c>
      <c r="K68" s="40" t="e">
        <f t="shared" si="13"/>
        <v>#DIV/0!</v>
      </c>
      <c r="L68" s="40" t="e">
        <f>H68/E68*100</f>
        <v>#DIV/0!</v>
      </c>
      <c r="M68" s="91"/>
    </row>
    <row r="69" spans="1:13" s="21" customFormat="1" ht="27">
      <c r="A69" s="85"/>
      <c r="B69" s="131"/>
      <c r="C69" s="43" t="s">
        <v>8</v>
      </c>
      <c r="D69" s="27">
        <v>171859.3</v>
      </c>
      <c r="E69" s="27">
        <v>28616</v>
      </c>
      <c r="F69" s="27">
        <v>106575.95</v>
      </c>
      <c r="G69" s="27"/>
      <c r="H69" s="27"/>
      <c r="I69" s="27"/>
      <c r="J69" s="27">
        <f>SUM(F69+H69)</f>
        <v>106575.95</v>
      </c>
      <c r="K69" s="40">
        <f t="shared" si="13"/>
        <v>62.01349010498704</v>
      </c>
      <c r="L69" s="40">
        <f>SUM(H69/E69*100)</f>
        <v>0</v>
      </c>
      <c r="M69" s="91"/>
    </row>
    <row r="70" spans="1:13" s="21" customFormat="1" ht="54">
      <c r="A70" s="85"/>
      <c r="B70" s="131"/>
      <c r="C70" s="39" t="s">
        <v>9</v>
      </c>
      <c r="D70" s="27">
        <v>149800.93</v>
      </c>
      <c r="E70" s="27">
        <v>23061</v>
      </c>
      <c r="F70" s="27">
        <v>74317.47</v>
      </c>
      <c r="G70" s="27">
        <v>4204.26</v>
      </c>
      <c r="H70" s="27">
        <v>4204.26</v>
      </c>
      <c r="I70" s="27"/>
      <c r="J70" s="27">
        <f>SUM(F70+H70)</f>
        <v>78521.73</v>
      </c>
      <c r="K70" s="40">
        <f t="shared" si="13"/>
        <v>52.41738485869213</v>
      </c>
      <c r="L70" s="40">
        <f>SUM(H70/E70*100)</f>
        <v>18.231039417197866</v>
      </c>
      <c r="M70" s="91"/>
    </row>
    <row r="71" spans="1:13" s="21" customFormat="1" ht="15">
      <c r="A71" s="85"/>
      <c r="B71" s="131"/>
      <c r="C71" s="44"/>
      <c r="D71" s="27"/>
      <c r="E71" s="27"/>
      <c r="F71" s="27"/>
      <c r="G71" s="27"/>
      <c r="H71" s="27"/>
      <c r="I71" s="27"/>
      <c r="J71" s="27">
        <f>SUM(F71+H71)</f>
        <v>0</v>
      </c>
      <c r="K71" s="40" t="e">
        <f t="shared" si="13"/>
        <v>#DIV/0!</v>
      </c>
      <c r="L71" s="40" t="e">
        <f>SUM(H71/E71*100)</f>
        <v>#DIV/0!</v>
      </c>
      <c r="M71" s="91"/>
    </row>
    <row r="72" spans="1:13" s="21" customFormat="1" ht="41.25" thickBot="1">
      <c r="A72" s="86"/>
      <c r="B72" s="132"/>
      <c r="C72" s="45" t="s">
        <v>11</v>
      </c>
      <c r="D72" s="29"/>
      <c r="E72" s="29"/>
      <c r="F72" s="29"/>
      <c r="G72" s="29"/>
      <c r="H72" s="29"/>
      <c r="I72" s="29"/>
      <c r="J72" s="27">
        <f>SUM(F72+H72)</f>
        <v>0</v>
      </c>
      <c r="K72" s="46" t="e">
        <f t="shared" si="13"/>
        <v>#DIV/0!</v>
      </c>
      <c r="L72" s="40" t="e">
        <f>SUM(H72/E72*100)</f>
        <v>#DIV/0!</v>
      </c>
      <c r="M72" s="92"/>
    </row>
    <row r="73" spans="1:13" s="21" customFormat="1" ht="42.75" customHeight="1">
      <c r="A73" s="84">
        <v>12</v>
      </c>
      <c r="B73" s="96" t="s">
        <v>18</v>
      </c>
      <c r="C73" s="36" t="s">
        <v>6</v>
      </c>
      <c r="D73" s="37">
        <f>SUM(D74,D75,D76,D78,D77)</f>
        <v>208284.9</v>
      </c>
      <c r="E73" s="37">
        <f>SUM(E74:E78)</f>
        <v>3320</v>
      </c>
      <c r="F73" s="37">
        <f>SUM(F74:F78)</f>
        <v>196798.03</v>
      </c>
      <c r="G73" s="37">
        <f>SUM(G75:G78)</f>
        <v>0</v>
      </c>
      <c r="H73" s="37">
        <f>SUM(H74:H78)</f>
        <v>0</v>
      </c>
      <c r="I73" s="37">
        <f>SUM(I74:I78)</f>
        <v>0</v>
      </c>
      <c r="J73" s="37">
        <f>SUM(J74:J78)</f>
        <v>196798.03</v>
      </c>
      <c r="K73" s="38">
        <f t="shared" si="13"/>
        <v>94.48502027751412</v>
      </c>
      <c r="L73" s="38">
        <f>SUM(H73/E73*100)</f>
        <v>0</v>
      </c>
      <c r="M73" s="93"/>
    </row>
    <row r="74" spans="1:13" s="21" customFormat="1" ht="33" customHeight="1">
      <c r="A74" s="85"/>
      <c r="B74" s="97"/>
      <c r="C74" s="39" t="s">
        <v>7</v>
      </c>
      <c r="D74" s="27"/>
      <c r="E74" s="27"/>
      <c r="F74" s="27"/>
      <c r="G74" s="27"/>
      <c r="H74" s="27"/>
      <c r="I74" s="27"/>
      <c r="J74" s="27">
        <f>SUM(F74+H74)</f>
        <v>0</v>
      </c>
      <c r="K74" s="40" t="e">
        <f t="shared" si="13"/>
        <v>#DIV/0!</v>
      </c>
      <c r="L74" s="40" t="e">
        <f>H74/E74*100</f>
        <v>#DIV/0!</v>
      </c>
      <c r="M74" s="94"/>
    </row>
    <row r="75" spans="1:13" s="21" customFormat="1" ht="27">
      <c r="A75" s="85"/>
      <c r="B75" s="97"/>
      <c r="C75" s="43" t="s">
        <v>8</v>
      </c>
      <c r="D75" s="27"/>
      <c r="E75" s="27"/>
      <c r="F75" s="27"/>
      <c r="G75" s="27"/>
      <c r="H75" s="27"/>
      <c r="I75" s="27"/>
      <c r="J75" s="27">
        <f>SUM(F75+H75)</f>
        <v>0</v>
      </c>
      <c r="K75" s="40" t="e">
        <f t="shared" si="13"/>
        <v>#DIV/0!</v>
      </c>
      <c r="L75" s="40" t="e">
        <f>SUM(H75/E75*100)</f>
        <v>#DIV/0!</v>
      </c>
      <c r="M75" s="94"/>
    </row>
    <row r="76" spans="1:13" s="21" customFormat="1" ht="54">
      <c r="A76" s="85"/>
      <c r="B76" s="97"/>
      <c r="C76" s="39" t="s">
        <v>9</v>
      </c>
      <c r="D76" s="27">
        <v>48069</v>
      </c>
      <c r="E76" s="27">
        <v>3320</v>
      </c>
      <c r="F76" s="27">
        <v>36582.13</v>
      </c>
      <c r="G76" s="27"/>
      <c r="H76" s="27"/>
      <c r="I76" s="27"/>
      <c r="J76" s="27">
        <f>SUM(F76+H76)</f>
        <v>36582.13</v>
      </c>
      <c r="K76" s="40">
        <f t="shared" si="13"/>
        <v>76.10337223574444</v>
      </c>
      <c r="L76" s="40">
        <f>SUM(H76/E76*100)</f>
        <v>0</v>
      </c>
      <c r="M76" s="94"/>
    </row>
    <row r="77" spans="1:13" s="21" customFormat="1" ht="67.5">
      <c r="A77" s="85"/>
      <c r="B77" s="97"/>
      <c r="C77" s="44" t="s">
        <v>23</v>
      </c>
      <c r="D77" s="27">
        <v>160215.9</v>
      </c>
      <c r="E77" s="27"/>
      <c r="F77" s="27">
        <v>160215.9</v>
      </c>
      <c r="G77" s="27"/>
      <c r="H77" s="27"/>
      <c r="I77" s="27"/>
      <c r="J77" s="27">
        <f>SUM(F77+H77)</f>
        <v>160215.9</v>
      </c>
      <c r="K77" s="40">
        <f t="shared" si="13"/>
        <v>100</v>
      </c>
      <c r="L77" s="40" t="e">
        <f>SUM(H77/E77*100)</f>
        <v>#DIV/0!</v>
      </c>
      <c r="M77" s="94"/>
    </row>
    <row r="78" spans="1:13" s="21" customFormat="1" ht="41.25" thickBot="1">
      <c r="A78" s="86"/>
      <c r="B78" s="98"/>
      <c r="C78" s="41" t="s">
        <v>11</v>
      </c>
      <c r="D78" s="30"/>
      <c r="E78" s="30"/>
      <c r="F78" s="30"/>
      <c r="G78" s="30"/>
      <c r="H78" s="30"/>
      <c r="I78" s="30"/>
      <c r="J78" s="27">
        <f>SUM(F78+H78)</f>
        <v>0</v>
      </c>
      <c r="K78" s="42" t="e">
        <f t="shared" si="13"/>
        <v>#DIV/0!</v>
      </c>
      <c r="L78" s="40" t="e">
        <f>SUM(H78/E78*100)</f>
        <v>#DIV/0!</v>
      </c>
      <c r="M78" s="95"/>
    </row>
    <row r="79" spans="1:13" s="21" customFormat="1" ht="46.5" customHeight="1">
      <c r="A79" s="84">
        <v>13</v>
      </c>
      <c r="B79" s="81" t="s">
        <v>42</v>
      </c>
      <c r="C79" s="36" t="s">
        <v>12</v>
      </c>
      <c r="D79" s="60">
        <f aca="true" t="shared" si="14" ref="D79:J79">SUM(D80:D84)</f>
        <v>848.8</v>
      </c>
      <c r="E79" s="60">
        <f t="shared" si="14"/>
        <v>103</v>
      </c>
      <c r="F79" s="60">
        <f t="shared" si="14"/>
        <v>492.2</v>
      </c>
      <c r="G79" s="60">
        <f t="shared" si="14"/>
        <v>0</v>
      </c>
      <c r="H79" s="60">
        <f t="shared" si="14"/>
        <v>0</v>
      </c>
      <c r="I79" s="60">
        <f t="shared" si="14"/>
        <v>0</v>
      </c>
      <c r="J79" s="60">
        <f t="shared" si="14"/>
        <v>492.2</v>
      </c>
      <c r="K79" s="38">
        <f t="shared" si="13"/>
        <v>57.98774740810556</v>
      </c>
      <c r="L79" s="38">
        <f>SUM(H79/E79*100)</f>
        <v>0</v>
      </c>
      <c r="M79" s="99"/>
    </row>
    <row r="80" spans="1:13" s="21" customFormat="1" ht="24.75" customHeight="1">
      <c r="A80" s="85"/>
      <c r="B80" s="82"/>
      <c r="C80" s="43" t="s">
        <v>7</v>
      </c>
      <c r="D80" s="33"/>
      <c r="E80" s="33"/>
      <c r="F80" s="33"/>
      <c r="G80" s="33"/>
      <c r="H80" s="33"/>
      <c r="I80" s="33"/>
      <c r="J80" s="33">
        <f>SUM(H80,G80)</f>
        <v>0</v>
      </c>
      <c r="K80" s="40" t="e">
        <f t="shared" si="13"/>
        <v>#DIV/0!</v>
      </c>
      <c r="L80" s="40" t="e">
        <f>H80/E80*100</f>
        <v>#DIV/0!</v>
      </c>
      <c r="M80" s="100"/>
    </row>
    <row r="81" spans="1:13" s="21" customFormat="1" ht="27">
      <c r="A81" s="85"/>
      <c r="B81" s="82"/>
      <c r="C81" s="43" t="s">
        <v>8</v>
      </c>
      <c r="D81" s="33">
        <v>100</v>
      </c>
      <c r="E81" s="33"/>
      <c r="F81" s="33"/>
      <c r="G81" s="33"/>
      <c r="H81" s="33"/>
      <c r="I81" s="33"/>
      <c r="J81" s="33">
        <f>SUM(H81,G81)</f>
        <v>0</v>
      </c>
      <c r="K81" s="40">
        <f t="shared" si="13"/>
        <v>0</v>
      </c>
      <c r="L81" s="40" t="e">
        <f>SUM(H81/E81*100)</f>
        <v>#DIV/0!</v>
      </c>
      <c r="M81" s="100"/>
    </row>
    <row r="82" spans="1:13" s="21" customFormat="1" ht="54">
      <c r="A82" s="85"/>
      <c r="B82" s="82"/>
      <c r="C82" s="43" t="s">
        <v>9</v>
      </c>
      <c r="D82" s="33">
        <v>748.8</v>
      </c>
      <c r="E82" s="33">
        <v>103</v>
      </c>
      <c r="F82" s="33">
        <v>492.2</v>
      </c>
      <c r="G82" s="33"/>
      <c r="H82" s="33"/>
      <c r="I82" s="33"/>
      <c r="J82" s="33">
        <f>SUM(F82+H82)</f>
        <v>492.2</v>
      </c>
      <c r="K82" s="40">
        <f t="shared" si="13"/>
        <v>65.7318376068376</v>
      </c>
      <c r="L82" s="40">
        <f>SUM(H82/E82*100)</f>
        <v>0</v>
      </c>
      <c r="M82" s="100"/>
    </row>
    <row r="83" spans="1:13" s="21" customFormat="1" ht="15">
      <c r="A83" s="85"/>
      <c r="B83" s="82"/>
      <c r="C83" s="43"/>
      <c r="D83" s="33"/>
      <c r="E83" s="33"/>
      <c r="F83" s="33"/>
      <c r="G83" s="33"/>
      <c r="H83" s="33"/>
      <c r="I83" s="33"/>
      <c r="J83" s="33"/>
      <c r="K83" s="40" t="e">
        <f t="shared" si="13"/>
        <v>#DIV/0!</v>
      </c>
      <c r="L83" s="40" t="e">
        <f>SUM(H83/E83*100)</f>
        <v>#DIV/0!</v>
      </c>
      <c r="M83" s="100"/>
    </row>
    <row r="84" spans="1:13" s="21" customFormat="1" ht="72.75" customHeight="1" thickBot="1">
      <c r="A84" s="86"/>
      <c r="B84" s="83"/>
      <c r="C84" s="45" t="s">
        <v>11</v>
      </c>
      <c r="D84" s="63"/>
      <c r="E84" s="63"/>
      <c r="F84" s="63"/>
      <c r="G84" s="63"/>
      <c r="H84" s="63"/>
      <c r="I84" s="63"/>
      <c r="J84" s="63">
        <f>SUM(H84,G84)</f>
        <v>0</v>
      </c>
      <c r="K84" s="46" t="e">
        <f t="shared" si="13"/>
        <v>#DIV/0!</v>
      </c>
      <c r="L84" s="40" t="e">
        <f>SUM(H84/E84*100)</f>
        <v>#DIV/0!</v>
      </c>
      <c r="M84" s="101"/>
    </row>
    <row r="85" spans="1:13" s="21" customFormat="1" ht="24" customHeight="1">
      <c r="A85" s="84">
        <v>14</v>
      </c>
      <c r="B85" s="81" t="s">
        <v>43</v>
      </c>
      <c r="C85" s="36" t="s">
        <v>12</v>
      </c>
      <c r="D85" s="60">
        <f aca="true" t="shared" si="15" ref="D85:I85">SUM(D86:D90)</f>
        <v>1027</v>
      </c>
      <c r="E85" s="60">
        <f t="shared" si="15"/>
        <v>170</v>
      </c>
      <c r="F85" s="60">
        <f t="shared" si="15"/>
        <v>626.96</v>
      </c>
      <c r="G85" s="60">
        <f t="shared" si="15"/>
        <v>0</v>
      </c>
      <c r="H85" s="60">
        <f t="shared" si="15"/>
        <v>0</v>
      </c>
      <c r="I85" s="60">
        <f t="shared" si="15"/>
        <v>0</v>
      </c>
      <c r="J85" s="60">
        <f>SUM(H85,G85)</f>
        <v>0</v>
      </c>
      <c r="K85" s="38">
        <f t="shared" si="13"/>
        <v>0</v>
      </c>
      <c r="L85" s="38">
        <f>SUM(H85/E85*100)</f>
        <v>0</v>
      </c>
      <c r="M85" s="160"/>
    </row>
    <row r="86" spans="1:13" s="19" customFormat="1" ht="15" customHeight="1">
      <c r="A86" s="85"/>
      <c r="B86" s="82"/>
      <c r="C86" s="43" t="s">
        <v>7</v>
      </c>
      <c r="D86" s="33"/>
      <c r="E86" s="33"/>
      <c r="F86" s="33"/>
      <c r="G86" s="33"/>
      <c r="H86" s="33"/>
      <c r="I86" s="33"/>
      <c r="J86" s="33">
        <f>SUM(H86,G86)</f>
        <v>0</v>
      </c>
      <c r="K86" s="40" t="e">
        <f t="shared" si="13"/>
        <v>#DIV/0!</v>
      </c>
      <c r="L86" s="40" t="e">
        <f>H86/E86*100</f>
        <v>#DIV/0!</v>
      </c>
      <c r="M86" s="161"/>
    </row>
    <row r="87" spans="1:13" s="20" customFormat="1" ht="27">
      <c r="A87" s="85"/>
      <c r="B87" s="82"/>
      <c r="C87" s="43" t="s">
        <v>8</v>
      </c>
      <c r="D87" s="33"/>
      <c r="E87" s="33"/>
      <c r="F87" s="33"/>
      <c r="G87" s="33"/>
      <c r="H87" s="33"/>
      <c r="I87" s="33"/>
      <c r="J87" s="33">
        <f>SUM(H87,G87)</f>
        <v>0</v>
      </c>
      <c r="K87" s="40" t="e">
        <f t="shared" si="13"/>
        <v>#DIV/0!</v>
      </c>
      <c r="L87" s="40" t="e">
        <f>SUM(H87/E87*100)</f>
        <v>#DIV/0!</v>
      </c>
      <c r="M87" s="161"/>
    </row>
    <row r="88" spans="1:13" s="20" customFormat="1" ht="54">
      <c r="A88" s="85"/>
      <c r="B88" s="82"/>
      <c r="C88" s="43" t="s">
        <v>9</v>
      </c>
      <c r="D88" s="33">
        <v>1027</v>
      </c>
      <c r="E88" s="33">
        <v>170</v>
      </c>
      <c r="F88" s="33">
        <v>626.96</v>
      </c>
      <c r="G88" s="33"/>
      <c r="H88" s="33"/>
      <c r="I88" s="33">
        <v>0</v>
      </c>
      <c r="J88" s="33">
        <f>SUM(F88+H88)</f>
        <v>626.96</v>
      </c>
      <c r="K88" s="40">
        <f t="shared" si="13"/>
        <v>61.047711781889</v>
      </c>
      <c r="L88" s="40">
        <f>SUM(H88/E88*100)</f>
        <v>0</v>
      </c>
      <c r="M88" s="161"/>
    </row>
    <row r="89" spans="1:13" s="20" customFormat="1" ht="15">
      <c r="A89" s="85"/>
      <c r="B89" s="82"/>
      <c r="C89" s="43"/>
      <c r="D89" s="33"/>
      <c r="E89" s="33"/>
      <c r="F89" s="33"/>
      <c r="G89" s="33"/>
      <c r="H89" s="33"/>
      <c r="I89" s="33"/>
      <c r="J89" s="33"/>
      <c r="K89" s="40" t="e">
        <f t="shared" si="13"/>
        <v>#DIV/0!</v>
      </c>
      <c r="L89" s="40" t="e">
        <f>SUM(H89/E89*100)</f>
        <v>#DIV/0!</v>
      </c>
      <c r="M89" s="161"/>
    </row>
    <row r="90" spans="1:13" s="20" customFormat="1" ht="42" customHeight="1" thickBot="1">
      <c r="A90" s="86"/>
      <c r="B90" s="83"/>
      <c r="C90" s="41" t="s">
        <v>11</v>
      </c>
      <c r="D90" s="34"/>
      <c r="E90" s="34"/>
      <c r="F90" s="34"/>
      <c r="G90" s="34"/>
      <c r="H90" s="34"/>
      <c r="I90" s="34"/>
      <c r="J90" s="34">
        <f>SUM(H90,G90)</f>
        <v>0</v>
      </c>
      <c r="K90" s="42" t="e">
        <f t="shared" si="13"/>
        <v>#DIV/0!</v>
      </c>
      <c r="L90" s="40" t="e">
        <f>SUM(H90/E90*100)</f>
        <v>#DIV/0!</v>
      </c>
      <c r="M90" s="162"/>
    </row>
    <row r="91" spans="1:13" s="20" customFormat="1" ht="25.5" customHeight="1">
      <c r="A91" s="84">
        <v>15</v>
      </c>
      <c r="B91" s="96" t="s">
        <v>27</v>
      </c>
      <c r="C91" s="36" t="s">
        <v>12</v>
      </c>
      <c r="D91" s="60">
        <f>SUM(D92,D93,D94,D95,D96)</f>
        <v>9291.8</v>
      </c>
      <c r="E91" s="60">
        <f>SUM(E93:E96)</f>
        <v>1857.9</v>
      </c>
      <c r="F91" s="60">
        <f>SUM(F92:F96)</f>
        <v>5155.19</v>
      </c>
      <c r="G91" s="60">
        <f>SUM(G92:G96)</f>
        <v>441.4</v>
      </c>
      <c r="H91" s="60">
        <f>SUM(H92:H96)</f>
        <v>441.4</v>
      </c>
      <c r="I91" s="60">
        <f>SUM(I92:I96)</f>
        <v>0</v>
      </c>
      <c r="J91" s="60">
        <f>SUM(J92:J96)</f>
        <v>5596.589999999999</v>
      </c>
      <c r="K91" s="61">
        <f t="shared" si="13"/>
        <v>60.23149443595428</v>
      </c>
      <c r="L91" s="38">
        <f>SUM(H91/E91*100)</f>
        <v>23.758006351256792</v>
      </c>
      <c r="M91" s="114"/>
    </row>
    <row r="92" spans="1:13" s="19" customFormat="1" ht="15" customHeight="1">
      <c r="A92" s="85"/>
      <c r="B92" s="97"/>
      <c r="C92" s="43" t="s">
        <v>7</v>
      </c>
      <c r="D92" s="33"/>
      <c r="E92" s="33"/>
      <c r="F92" s="33"/>
      <c r="G92" s="33"/>
      <c r="H92" s="33"/>
      <c r="I92" s="33"/>
      <c r="J92" s="33">
        <f>SUM(H92,G92)</f>
        <v>0</v>
      </c>
      <c r="K92" s="62" t="e">
        <f t="shared" si="13"/>
        <v>#DIV/0!</v>
      </c>
      <c r="L92" s="40" t="e">
        <f>H92/E92*100</f>
        <v>#DIV/0!</v>
      </c>
      <c r="M92" s="115"/>
    </row>
    <row r="93" spans="1:13" s="19" customFormat="1" ht="27">
      <c r="A93" s="85"/>
      <c r="B93" s="97"/>
      <c r="C93" s="43" t="s">
        <v>8</v>
      </c>
      <c r="D93" s="33"/>
      <c r="E93" s="33"/>
      <c r="F93" s="33"/>
      <c r="G93" s="33"/>
      <c r="H93" s="33"/>
      <c r="I93" s="33"/>
      <c r="J93" s="33">
        <f>SUM(H93,G93)</f>
        <v>0</v>
      </c>
      <c r="K93" s="62" t="e">
        <f t="shared" si="13"/>
        <v>#DIV/0!</v>
      </c>
      <c r="L93" s="40" t="e">
        <f>SUM(H93/E93*100)</f>
        <v>#DIV/0!</v>
      </c>
      <c r="M93" s="115"/>
    </row>
    <row r="94" spans="1:13" s="19" customFormat="1" ht="54">
      <c r="A94" s="85"/>
      <c r="B94" s="97"/>
      <c r="C94" s="43" t="s">
        <v>9</v>
      </c>
      <c r="D94" s="33">
        <v>9291.8</v>
      </c>
      <c r="E94" s="33">
        <v>1857.9</v>
      </c>
      <c r="F94" s="33">
        <v>5155.19</v>
      </c>
      <c r="G94" s="33">
        <v>441.4</v>
      </c>
      <c r="H94" s="33">
        <v>441.4</v>
      </c>
      <c r="I94" s="33"/>
      <c r="J94" s="27">
        <f>SUM(F94+H94)</f>
        <v>5596.589999999999</v>
      </c>
      <c r="K94" s="62">
        <f t="shared" si="13"/>
        <v>60.23149443595428</v>
      </c>
      <c r="L94" s="40">
        <f>SUM(H94/E94*100)</f>
        <v>23.758006351256792</v>
      </c>
      <c r="M94" s="115"/>
    </row>
    <row r="95" spans="1:13" s="19" customFormat="1" ht="15">
      <c r="A95" s="85"/>
      <c r="B95" s="97"/>
      <c r="C95" s="43"/>
      <c r="D95" s="33"/>
      <c r="E95" s="33"/>
      <c r="F95" s="33"/>
      <c r="G95" s="33"/>
      <c r="H95" s="33"/>
      <c r="I95" s="33"/>
      <c r="J95" s="33"/>
      <c r="K95" s="62" t="e">
        <f t="shared" si="13"/>
        <v>#DIV/0!</v>
      </c>
      <c r="L95" s="40" t="e">
        <f>SUM(H95/E95*100)</f>
        <v>#DIV/0!</v>
      </c>
      <c r="M95" s="115"/>
    </row>
    <row r="96" spans="1:13" s="19" customFormat="1" ht="41.25" thickBot="1">
      <c r="A96" s="86"/>
      <c r="B96" s="98"/>
      <c r="C96" s="45" t="s">
        <v>11</v>
      </c>
      <c r="D96" s="63"/>
      <c r="E96" s="63"/>
      <c r="F96" s="63"/>
      <c r="G96" s="63"/>
      <c r="H96" s="63"/>
      <c r="I96" s="63"/>
      <c r="J96" s="63">
        <f>SUM(H96,G96)</f>
        <v>0</v>
      </c>
      <c r="K96" s="64" t="e">
        <f t="shared" si="13"/>
        <v>#DIV/0!</v>
      </c>
      <c r="L96" s="40" t="e">
        <f>SUM(H96/E96*100)</f>
        <v>#DIV/0!</v>
      </c>
      <c r="M96" s="116"/>
    </row>
    <row r="97" spans="1:13" s="19" customFormat="1" ht="24.75" customHeight="1">
      <c r="A97" s="84">
        <v>16</v>
      </c>
      <c r="B97" s="96" t="s">
        <v>44</v>
      </c>
      <c r="C97" s="36" t="s">
        <v>12</v>
      </c>
      <c r="D97" s="60">
        <f>SUM(D98,D99,D100,D101,D102)</f>
        <v>254261.84</v>
      </c>
      <c r="E97" s="60">
        <f aca="true" t="shared" si="16" ref="E97:J97">SUM(E98:E102)</f>
        <v>46181.2</v>
      </c>
      <c r="F97" s="60">
        <f t="shared" si="16"/>
        <v>141937.83000000002</v>
      </c>
      <c r="G97" s="60">
        <f t="shared" si="16"/>
        <v>7584.9</v>
      </c>
      <c r="H97" s="60">
        <f t="shared" si="16"/>
        <v>7584.9</v>
      </c>
      <c r="I97" s="60">
        <f t="shared" si="16"/>
        <v>0</v>
      </c>
      <c r="J97" s="60">
        <f t="shared" si="16"/>
        <v>149522.73</v>
      </c>
      <c r="K97" s="38">
        <f t="shared" si="13"/>
        <v>58.80659480793501</v>
      </c>
      <c r="L97" s="38">
        <f>SUM(H97/E97*100)</f>
        <v>16.42421591470122</v>
      </c>
      <c r="M97" s="99"/>
    </row>
    <row r="98" spans="1:13" s="19" customFormat="1" ht="15" customHeight="1">
      <c r="A98" s="85"/>
      <c r="B98" s="97"/>
      <c r="C98" s="43" t="s">
        <v>7</v>
      </c>
      <c r="D98" s="33">
        <v>2622</v>
      </c>
      <c r="E98" s="33"/>
      <c r="F98" s="33">
        <v>2622.2</v>
      </c>
      <c r="G98" s="33"/>
      <c r="H98" s="33"/>
      <c r="I98" s="33"/>
      <c r="J98" s="33">
        <f>SUM(F98+H98)</f>
        <v>2622.2</v>
      </c>
      <c r="K98" s="40">
        <f t="shared" si="13"/>
        <v>100.00762776506483</v>
      </c>
      <c r="L98" s="40" t="e">
        <f>H98/E98*100</f>
        <v>#DIV/0!</v>
      </c>
      <c r="M98" s="100"/>
    </row>
    <row r="99" spans="1:13" s="19" customFormat="1" ht="15" customHeight="1">
      <c r="A99" s="85"/>
      <c r="B99" s="97"/>
      <c r="C99" s="43" t="s">
        <v>8</v>
      </c>
      <c r="D99" s="33">
        <v>23612.9</v>
      </c>
      <c r="E99" s="33">
        <v>3498</v>
      </c>
      <c r="F99" s="33">
        <v>20090.17</v>
      </c>
      <c r="G99" s="33"/>
      <c r="H99" s="33"/>
      <c r="I99" s="33"/>
      <c r="J99" s="33">
        <f>SUM(F99+H99)</f>
        <v>20090.17</v>
      </c>
      <c r="K99" s="40">
        <f t="shared" si="13"/>
        <v>85.08133266138424</v>
      </c>
      <c r="L99" s="40">
        <f>SUM(H99/E99*100)</f>
        <v>0</v>
      </c>
      <c r="M99" s="100"/>
    </row>
    <row r="100" spans="1:13" s="19" customFormat="1" ht="30" customHeight="1">
      <c r="A100" s="85"/>
      <c r="B100" s="97"/>
      <c r="C100" s="43" t="s">
        <v>9</v>
      </c>
      <c r="D100" s="33">
        <v>228026.94</v>
      </c>
      <c r="E100" s="33">
        <v>42683.2</v>
      </c>
      <c r="F100" s="33">
        <v>119225.46</v>
      </c>
      <c r="G100" s="33">
        <v>7584.9</v>
      </c>
      <c r="H100" s="33">
        <v>7584.9</v>
      </c>
      <c r="I100" s="33"/>
      <c r="J100" s="33">
        <f>SUM(F100+H100)</f>
        <v>126810.36</v>
      </c>
      <c r="K100" s="40">
        <f t="shared" si="13"/>
        <v>55.612007949587</v>
      </c>
      <c r="L100" s="40">
        <f>SUM(H100/E100*100)</f>
        <v>17.770223413427296</v>
      </c>
      <c r="M100" s="100"/>
    </row>
    <row r="101" spans="1:13" s="19" customFormat="1" ht="15">
      <c r="A101" s="85"/>
      <c r="B101" s="97"/>
      <c r="C101" s="43"/>
      <c r="D101" s="33"/>
      <c r="E101" s="33"/>
      <c r="F101" s="33"/>
      <c r="G101" s="33"/>
      <c r="H101" s="33"/>
      <c r="I101" s="33"/>
      <c r="J101" s="33"/>
      <c r="K101" s="40" t="e">
        <f t="shared" si="13"/>
        <v>#DIV/0!</v>
      </c>
      <c r="L101" s="40" t="e">
        <f>SUM(H101/E101*100)</f>
        <v>#DIV/0!</v>
      </c>
      <c r="M101" s="100"/>
    </row>
    <row r="102" spans="1:13" s="19" customFormat="1" ht="41.25" thickBot="1">
      <c r="A102" s="86"/>
      <c r="B102" s="98"/>
      <c r="C102" s="41" t="s">
        <v>11</v>
      </c>
      <c r="D102" s="34"/>
      <c r="E102" s="34"/>
      <c r="F102" s="34"/>
      <c r="G102" s="34"/>
      <c r="H102" s="34"/>
      <c r="I102" s="34"/>
      <c r="J102" s="34">
        <f>SUM(H102,G102)</f>
        <v>0</v>
      </c>
      <c r="K102" s="42" t="e">
        <f t="shared" si="13"/>
        <v>#DIV/0!</v>
      </c>
      <c r="L102" s="40" t="e">
        <f>SUM(H102/E102*100)</f>
        <v>#DIV/0!</v>
      </c>
      <c r="M102" s="101"/>
    </row>
    <row r="103" spans="1:13" s="19" customFormat="1" ht="24" customHeight="1">
      <c r="A103" s="84">
        <v>17</v>
      </c>
      <c r="B103" s="96" t="s">
        <v>19</v>
      </c>
      <c r="C103" s="36" t="s">
        <v>12</v>
      </c>
      <c r="D103" s="77">
        <f>SUM(D104,D105,D106,D107,D108)</f>
        <v>0</v>
      </c>
      <c r="E103" s="77">
        <f>SUM(E104,E105,E106,E107,E108)</f>
        <v>0</v>
      </c>
      <c r="F103" s="77"/>
      <c r="G103" s="77"/>
      <c r="H103" s="77"/>
      <c r="I103" s="77"/>
      <c r="J103" s="77">
        <f>SUM(H103,G103)</f>
        <v>0</v>
      </c>
      <c r="K103" s="38" t="e">
        <f t="shared" si="13"/>
        <v>#DIV/0!</v>
      </c>
      <c r="L103" s="38" t="e">
        <f>SUM(H103/E103*100)</f>
        <v>#DIV/0!</v>
      </c>
      <c r="M103" s="78" t="s">
        <v>47</v>
      </c>
    </row>
    <row r="104" spans="1:13" s="19" customFormat="1" ht="15" customHeight="1">
      <c r="A104" s="85"/>
      <c r="B104" s="97"/>
      <c r="C104" s="43" t="s">
        <v>7</v>
      </c>
      <c r="D104" s="33">
        <v>0</v>
      </c>
      <c r="E104" s="33">
        <v>0</v>
      </c>
      <c r="F104" s="33"/>
      <c r="G104" s="33"/>
      <c r="H104" s="33"/>
      <c r="I104" s="33"/>
      <c r="J104" s="33">
        <f>SUM(H104,G104)</f>
        <v>0</v>
      </c>
      <c r="K104" s="40" t="e">
        <f t="shared" si="13"/>
        <v>#DIV/0!</v>
      </c>
      <c r="L104" s="40" t="e">
        <f>H104/E104*100</f>
        <v>#DIV/0!</v>
      </c>
      <c r="M104" s="79"/>
    </row>
    <row r="105" spans="1:13" s="19" customFormat="1" ht="27">
      <c r="A105" s="85"/>
      <c r="B105" s="97"/>
      <c r="C105" s="43" t="s">
        <v>8</v>
      </c>
      <c r="D105" s="33">
        <v>0</v>
      </c>
      <c r="E105" s="33">
        <v>0</v>
      </c>
      <c r="F105" s="33"/>
      <c r="G105" s="33"/>
      <c r="H105" s="33"/>
      <c r="I105" s="33"/>
      <c r="J105" s="33">
        <f>SUM(H105,G105)</f>
        <v>0</v>
      </c>
      <c r="K105" s="40" t="e">
        <f t="shared" si="13"/>
        <v>#DIV/0!</v>
      </c>
      <c r="L105" s="40" t="e">
        <f>SUM(H105/E105*100)</f>
        <v>#DIV/0!</v>
      </c>
      <c r="M105" s="79"/>
    </row>
    <row r="106" spans="1:13" s="19" customFormat="1" ht="40.5">
      <c r="A106" s="85"/>
      <c r="B106" s="97"/>
      <c r="C106" s="43" t="s">
        <v>9</v>
      </c>
      <c r="D106" s="33">
        <v>0</v>
      </c>
      <c r="E106" s="33">
        <v>0</v>
      </c>
      <c r="F106" s="33"/>
      <c r="G106" s="33"/>
      <c r="H106" s="33"/>
      <c r="I106" s="33"/>
      <c r="J106" s="33">
        <f>SUM(H106,G106)</f>
        <v>0</v>
      </c>
      <c r="K106" s="40" t="e">
        <f t="shared" si="13"/>
        <v>#DIV/0!</v>
      </c>
      <c r="L106" s="40" t="e">
        <f>SUM(H106/E106*100)</f>
        <v>#DIV/0!</v>
      </c>
      <c r="M106" s="79"/>
    </row>
    <row r="107" spans="1:13" s="19" customFormat="1" ht="40.5">
      <c r="A107" s="85"/>
      <c r="B107" s="97"/>
      <c r="C107" s="43" t="s">
        <v>10</v>
      </c>
      <c r="D107" s="33"/>
      <c r="E107" s="33"/>
      <c r="F107" s="33"/>
      <c r="G107" s="33"/>
      <c r="H107" s="33"/>
      <c r="I107" s="33"/>
      <c r="J107" s="33"/>
      <c r="K107" s="40" t="e">
        <f t="shared" si="13"/>
        <v>#DIV/0!</v>
      </c>
      <c r="L107" s="40" t="e">
        <f>SUM(H107/E107*100)</f>
        <v>#DIV/0!</v>
      </c>
      <c r="M107" s="79"/>
    </row>
    <row r="108" spans="1:13" s="19" customFormat="1" ht="41.25" thickBot="1">
      <c r="A108" s="86"/>
      <c r="B108" s="98"/>
      <c r="C108" s="41" t="s">
        <v>11</v>
      </c>
      <c r="D108" s="34">
        <v>0</v>
      </c>
      <c r="E108" s="34">
        <v>0</v>
      </c>
      <c r="F108" s="34"/>
      <c r="G108" s="34"/>
      <c r="H108" s="34"/>
      <c r="I108" s="34"/>
      <c r="J108" s="34">
        <f>SUM(H108,G108)</f>
        <v>0</v>
      </c>
      <c r="K108" s="42" t="e">
        <f t="shared" si="13"/>
        <v>#DIV/0!</v>
      </c>
      <c r="L108" s="40" t="e">
        <f>SUM(H108/E108*100)</f>
        <v>#DIV/0!</v>
      </c>
      <c r="M108" s="80"/>
    </row>
    <row r="109" spans="1:13" s="19" customFormat="1" ht="23.25" customHeight="1">
      <c r="A109" s="84">
        <v>18</v>
      </c>
      <c r="B109" s="81" t="s">
        <v>46</v>
      </c>
      <c r="C109" s="36" t="s">
        <v>12</v>
      </c>
      <c r="D109" s="57">
        <f aca="true" t="shared" si="17" ref="D109:J109">SUM(D110:D114)</f>
        <v>560</v>
      </c>
      <c r="E109" s="57">
        <f t="shared" si="17"/>
        <v>80</v>
      </c>
      <c r="F109" s="57">
        <f t="shared" si="17"/>
        <v>400</v>
      </c>
      <c r="G109" s="57">
        <f t="shared" si="17"/>
        <v>0</v>
      </c>
      <c r="H109" s="57">
        <f t="shared" si="17"/>
        <v>0</v>
      </c>
      <c r="I109" s="57">
        <f t="shared" si="17"/>
        <v>0</v>
      </c>
      <c r="J109" s="57">
        <f t="shared" si="17"/>
        <v>400</v>
      </c>
      <c r="K109" s="38">
        <f t="shared" si="13"/>
        <v>71.42857142857143</v>
      </c>
      <c r="L109" s="38">
        <f>SUM(H109/E109*100)</f>
        <v>0</v>
      </c>
      <c r="M109" s="78"/>
    </row>
    <row r="110" spans="1:13" s="19" customFormat="1" ht="15" customHeight="1">
      <c r="A110" s="85"/>
      <c r="B110" s="82"/>
      <c r="C110" s="43" t="s">
        <v>7</v>
      </c>
      <c r="D110" s="35"/>
      <c r="E110" s="35"/>
      <c r="F110" s="35">
        <v>0</v>
      </c>
      <c r="G110" s="35"/>
      <c r="H110" s="35"/>
      <c r="I110" s="35"/>
      <c r="J110" s="35">
        <v>0</v>
      </c>
      <c r="K110" s="40" t="e">
        <f t="shared" si="13"/>
        <v>#DIV/0!</v>
      </c>
      <c r="L110" s="40" t="e">
        <f>H110/E110*100</f>
        <v>#DIV/0!</v>
      </c>
      <c r="M110" s="79"/>
    </row>
    <row r="111" spans="1:13" s="19" customFormat="1" ht="27">
      <c r="A111" s="85"/>
      <c r="B111" s="82"/>
      <c r="C111" s="43" t="s">
        <v>8</v>
      </c>
      <c r="D111" s="35"/>
      <c r="E111" s="35"/>
      <c r="F111" s="35">
        <v>0</v>
      </c>
      <c r="G111" s="35"/>
      <c r="H111" s="35"/>
      <c r="I111" s="35"/>
      <c r="J111" s="35">
        <v>0</v>
      </c>
      <c r="K111" s="40" t="e">
        <f t="shared" si="13"/>
        <v>#DIV/0!</v>
      </c>
      <c r="L111" s="40" t="e">
        <f>SUM(H111/E111*100)</f>
        <v>#DIV/0!</v>
      </c>
      <c r="M111" s="79"/>
    </row>
    <row r="112" spans="1:13" s="19" customFormat="1" ht="40.5">
      <c r="A112" s="85"/>
      <c r="B112" s="82"/>
      <c r="C112" s="43" t="s">
        <v>9</v>
      </c>
      <c r="D112" s="35">
        <v>560</v>
      </c>
      <c r="E112" s="35">
        <v>80</v>
      </c>
      <c r="F112" s="35">
        <v>400</v>
      </c>
      <c r="G112" s="35"/>
      <c r="H112" s="35"/>
      <c r="I112" s="35"/>
      <c r="J112" s="35">
        <f>SUM(F112+H112)</f>
        <v>400</v>
      </c>
      <c r="K112" s="40">
        <f t="shared" si="13"/>
        <v>71.42857142857143</v>
      </c>
      <c r="L112" s="40">
        <f>SUM(H112/E112*100)</f>
        <v>0</v>
      </c>
      <c r="M112" s="79"/>
    </row>
    <row r="113" spans="1:13" s="19" customFormat="1" ht="40.5">
      <c r="A113" s="85"/>
      <c r="B113" s="82"/>
      <c r="C113" s="43" t="s">
        <v>10</v>
      </c>
      <c r="D113" s="35"/>
      <c r="E113" s="35"/>
      <c r="F113" s="35">
        <v>0</v>
      </c>
      <c r="G113" s="35"/>
      <c r="H113" s="35"/>
      <c r="I113" s="35"/>
      <c r="J113" s="35">
        <v>0</v>
      </c>
      <c r="K113" s="40" t="e">
        <f t="shared" si="13"/>
        <v>#DIV/0!</v>
      </c>
      <c r="L113" s="40" t="e">
        <f>SUM(H113/E113*100)</f>
        <v>#DIV/0!</v>
      </c>
      <c r="M113" s="79"/>
    </row>
    <row r="114" spans="1:13" s="19" customFormat="1" ht="41.25" thickBot="1">
      <c r="A114" s="86"/>
      <c r="B114" s="83"/>
      <c r="C114" s="45" t="s">
        <v>11</v>
      </c>
      <c r="D114" s="63"/>
      <c r="E114" s="63"/>
      <c r="F114" s="63">
        <v>0</v>
      </c>
      <c r="G114" s="63"/>
      <c r="H114" s="63"/>
      <c r="I114" s="63"/>
      <c r="J114" s="63">
        <v>0</v>
      </c>
      <c r="K114" s="46" t="e">
        <f t="shared" si="13"/>
        <v>#DIV/0!</v>
      </c>
      <c r="L114" s="40" t="e">
        <f>SUM(H114/E114*100)</f>
        <v>#DIV/0!</v>
      </c>
      <c r="M114" s="80"/>
    </row>
    <row r="115" spans="1:13" s="19" customFormat="1" ht="24" customHeight="1">
      <c r="A115" s="84">
        <v>20</v>
      </c>
      <c r="B115" s="81" t="s">
        <v>45</v>
      </c>
      <c r="C115" s="36" t="s">
        <v>12</v>
      </c>
      <c r="D115" s="57">
        <f aca="true" t="shared" si="18" ref="D115:I115">SUM(D116:D120)</f>
        <v>730.2</v>
      </c>
      <c r="E115" s="57">
        <f t="shared" si="18"/>
        <v>197</v>
      </c>
      <c r="F115" s="57">
        <f t="shared" si="18"/>
        <v>221.4</v>
      </c>
      <c r="G115" s="57">
        <f t="shared" si="18"/>
        <v>30.9</v>
      </c>
      <c r="H115" s="57">
        <f t="shared" si="18"/>
        <v>30.9</v>
      </c>
      <c r="I115" s="57">
        <f t="shared" si="18"/>
        <v>0</v>
      </c>
      <c r="J115" s="57">
        <f>SUM(J116:J120)</f>
        <v>252.3</v>
      </c>
      <c r="K115" s="40">
        <f t="shared" si="13"/>
        <v>34.552177485620376</v>
      </c>
      <c r="L115" s="40">
        <f>SUM(H115/E115*100)</f>
        <v>15.685279187817258</v>
      </c>
      <c r="M115" s="108"/>
    </row>
    <row r="116" spans="1:13" s="19" customFormat="1" ht="24" customHeight="1">
      <c r="A116" s="85"/>
      <c r="B116" s="82"/>
      <c r="C116" s="43" t="s">
        <v>7</v>
      </c>
      <c r="D116" s="35"/>
      <c r="E116" s="35"/>
      <c r="F116" s="35">
        <v>0</v>
      </c>
      <c r="G116" s="35"/>
      <c r="H116" s="35"/>
      <c r="I116" s="35"/>
      <c r="J116" s="35">
        <v>0</v>
      </c>
      <c r="K116" s="40" t="e">
        <f aca="true" t="shared" si="19" ref="K116:K139">(J116/D116)*100</f>
        <v>#DIV/0!</v>
      </c>
      <c r="L116" s="40" t="e">
        <f>H116/E116*100</f>
        <v>#DIV/0!</v>
      </c>
      <c r="M116" s="109"/>
    </row>
    <row r="117" spans="1:13" s="19" customFormat="1" ht="24" customHeight="1">
      <c r="A117" s="85"/>
      <c r="B117" s="82"/>
      <c r="C117" s="43" t="s">
        <v>8</v>
      </c>
      <c r="D117" s="35"/>
      <c r="E117" s="35"/>
      <c r="F117" s="35">
        <v>0</v>
      </c>
      <c r="G117" s="35"/>
      <c r="H117" s="35"/>
      <c r="I117" s="35"/>
      <c r="J117" s="35">
        <v>0</v>
      </c>
      <c r="K117" s="40" t="e">
        <f t="shared" si="19"/>
        <v>#DIV/0!</v>
      </c>
      <c r="L117" s="40" t="e">
        <f>SUM(H117/E117*100)</f>
        <v>#DIV/0!</v>
      </c>
      <c r="M117" s="109"/>
    </row>
    <row r="118" spans="1:13" s="19" customFormat="1" ht="30" customHeight="1">
      <c r="A118" s="85"/>
      <c r="B118" s="82"/>
      <c r="C118" s="43" t="s">
        <v>9</v>
      </c>
      <c r="D118" s="35">
        <v>730.2</v>
      </c>
      <c r="E118" s="35">
        <v>197</v>
      </c>
      <c r="F118" s="35">
        <v>221.4</v>
      </c>
      <c r="G118" s="35">
        <v>30.9</v>
      </c>
      <c r="H118" s="35">
        <v>30.9</v>
      </c>
      <c r="I118" s="35"/>
      <c r="J118" s="27">
        <f>SUM(F118+H118)</f>
        <v>252.3</v>
      </c>
      <c r="K118" s="40">
        <f t="shared" si="19"/>
        <v>34.552177485620376</v>
      </c>
      <c r="L118" s="40">
        <f>SUM(H118/E118*100)</f>
        <v>15.685279187817258</v>
      </c>
      <c r="M118" s="109"/>
    </row>
    <row r="119" spans="1:13" s="19" customFormat="1" ht="29.25" customHeight="1">
      <c r="A119" s="85"/>
      <c r="B119" s="82"/>
      <c r="C119" s="43" t="s">
        <v>10</v>
      </c>
      <c r="D119" s="35"/>
      <c r="E119" s="35"/>
      <c r="F119" s="35">
        <v>0</v>
      </c>
      <c r="G119" s="35"/>
      <c r="H119" s="35"/>
      <c r="I119" s="35"/>
      <c r="J119" s="35">
        <v>0</v>
      </c>
      <c r="K119" s="40" t="e">
        <f t="shared" si="19"/>
        <v>#DIV/0!</v>
      </c>
      <c r="L119" s="40" t="e">
        <f>SUM(H119/E119*100)</f>
        <v>#DIV/0!</v>
      </c>
      <c r="M119" s="109"/>
    </row>
    <row r="120" spans="1:13" s="19" customFormat="1" ht="24" customHeight="1" thickBot="1">
      <c r="A120" s="86"/>
      <c r="B120" s="82"/>
      <c r="C120" s="45" t="s">
        <v>11</v>
      </c>
      <c r="D120" s="63"/>
      <c r="E120" s="63"/>
      <c r="F120" s="63">
        <v>0</v>
      </c>
      <c r="G120" s="63"/>
      <c r="H120" s="63"/>
      <c r="I120" s="63"/>
      <c r="J120" s="63">
        <v>0</v>
      </c>
      <c r="K120" s="46" t="e">
        <f t="shared" si="19"/>
        <v>#DIV/0!</v>
      </c>
      <c r="L120" s="40" t="e">
        <f>SUM(H120/E120*100)</f>
        <v>#DIV/0!</v>
      </c>
      <c r="M120" s="110"/>
    </row>
    <row r="121" spans="1:13" s="19" customFormat="1" ht="24" customHeight="1">
      <c r="A121" s="84">
        <v>20</v>
      </c>
      <c r="B121" s="81" t="s">
        <v>48</v>
      </c>
      <c r="C121" s="36" t="s">
        <v>12</v>
      </c>
      <c r="D121" s="57">
        <f aca="true" t="shared" si="20" ref="D121:I121">SUM(D122:D126)</f>
        <v>44199.47</v>
      </c>
      <c r="E121" s="57">
        <f t="shared" si="20"/>
        <v>34050.39</v>
      </c>
      <c r="F121" s="57">
        <f t="shared" si="20"/>
        <v>3106.28</v>
      </c>
      <c r="G121" s="57">
        <f t="shared" si="20"/>
        <v>29</v>
      </c>
      <c r="H121" s="57">
        <f t="shared" si="20"/>
        <v>29</v>
      </c>
      <c r="I121" s="57">
        <f t="shared" si="20"/>
        <v>0</v>
      </c>
      <c r="J121" s="57">
        <f>SUM(J122:J126)</f>
        <v>3135.28</v>
      </c>
      <c r="K121" s="40">
        <f t="shared" si="19"/>
        <v>7.093478722708666</v>
      </c>
      <c r="L121" s="40">
        <f>SUM(H121/E121*100)</f>
        <v>0.08516789381854364</v>
      </c>
      <c r="M121" s="108"/>
    </row>
    <row r="122" spans="1:13" s="19" customFormat="1" ht="24" customHeight="1">
      <c r="A122" s="85"/>
      <c r="B122" s="82"/>
      <c r="C122" s="43" t="s">
        <v>7</v>
      </c>
      <c r="D122" s="35"/>
      <c r="E122" s="35"/>
      <c r="F122" s="35">
        <v>0</v>
      </c>
      <c r="G122" s="35"/>
      <c r="H122" s="35"/>
      <c r="I122" s="35"/>
      <c r="J122" s="35">
        <v>0</v>
      </c>
      <c r="K122" s="40" t="e">
        <f t="shared" si="19"/>
        <v>#DIV/0!</v>
      </c>
      <c r="L122" s="40" t="e">
        <f>H122/E122*100</f>
        <v>#DIV/0!</v>
      </c>
      <c r="M122" s="109"/>
    </row>
    <row r="123" spans="1:13" s="19" customFormat="1" ht="24" customHeight="1">
      <c r="A123" s="85"/>
      <c r="B123" s="82"/>
      <c r="C123" s="43" t="s">
        <v>8</v>
      </c>
      <c r="D123" s="35">
        <v>22119.5</v>
      </c>
      <c r="E123" s="35">
        <v>22119.5</v>
      </c>
      <c r="F123" s="35">
        <v>0</v>
      </c>
      <c r="G123" s="35"/>
      <c r="H123" s="35"/>
      <c r="I123" s="35"/>
      <c r="J123" s="35">
        <v>0</v>
      </c>
      <c r="K123" s="40">
        <f t="shared" si="19"/>
        <v>0</v>
      </c>
      <c r="L123" s="40">
        <f>SUM(H123/E123*100)</f>
        <v>0</v>
      </c>
      <c r="M123" s="109"/>
    </row>
    <row r="124" spans="1:13" s="19" customFormat="1" ht="24" customHeight="1">
      <c r="A124" s="85"/>
      <c r="B124" s="82"/>
      <c r="C124" s="43" t="s">
        <v>9</v>
      </c>
      <c r="D124" s="35">
        <v>22079.97</v>
      </c>
      <c r="E124" s="35">
        <v>11930.89</v>
      </c>
      <c r="F124" s="35">
        <v>3106.28</v>
      </c>
      <c r="G124" s="35">
        <v>29</v>
      </c>
      <c r="H124" s="35">
        <v>29</v>
      </c>
      <c r="I124" s="35"/>
      <c r="J124" s="27">
        <f>SUM(F124+H124)</f>
        <v>3135.28</v>
      </c>
      <c r="K124" s="40">
        <f t="shared" si="19"/>
        <v>14.199656974171615</v>
      </c>
      <c r="L124" s="40">
        <f>SUM(H124/E124*100)</f>
        <v>0.24306652730852435</v>
      </c>
      <c r="M124" s="109"/>
    </row>
    <row r="125" spans="1:13" s="19" customFormat="1" ht="24" customHeight="1">
      <c r="A125" s="85"/>
      <c r="B125" s="82"/>
      <c r="C125" s="43" t="s">
        <v>10</v>
      </c>
      <c r="D125" s="35"/>
      <c r="E125" s="35"/>
      <c r="F125" s="35">
        <v>0</v>
      </c>
      <c r="G125" s="35"/>
      <c r="H125" s="35"/>
      <c r="I125" s="35"/>
      <c r="J125" s="35">
        <v>0</v>
      </c>
      <c r="K125" s="40" t="e">
        <f t="shared" si="19"/>
        <v>#DIV/0!</v>
      </c>
      <c r="L125" s="40" t="e">
        <f>SUM(H125/E125*100)</f>
        <v>#DIV/0!</v>
      </c>
      <c r="M125" s="109"/>
    </row>
    <row r="126" spans="1:13" s="19" customFormat="1" ht="24" customHeight="1" thickBot="1">
      <c r="A126" s="86"/>
      <c r="B126" s="82"/>
      <c r="C126" s="45" t="s">
        <v>11</v>
      </c>
      <c r="D126" s="63"/>
      <c r="E126" s="63"/>
      <c r="F126" s="63">
        <v>0</v>
      </c>
      <c r="G126" s="63"/>
      <c r="H126" s="63"/>
      <c r="I126" s="63"/>
      <c r="J126" s="63">
        <v>0</v>
      </c>
      <c r="K126" s="46" t="e">
        <f t="shared" si="19"/>
        <v>#DIV/0!</v>
      </c>
      <c r="L126" s="40" t="e">
        <f>SUM(H126/E126*100)</f>
        <v>#DIV/0!</v>
      </c>
      <c r="M126" s="110"/>
    </row>
    <row r="127" spans="1:13" s="19" customFormat="1" ht="24" customHeight="1">
      <c r="A127" s="105">
        <v>21</v>
      </c>
      <c r="B127" s="123" t="s">
        <v>49</v>
      </c>
      <c r="C127" s="36" t="s">
        <v>12</v>
      </c>
      <c r="D127" s="57">
        <f aca="true" t="shared" si="21" ref="D127:I127">SUM(D128:D132)</f>
        <v>230</v>
      </c>
      <c r="E127" s="57">
        <f>SUM(E128:E132)</f>
        <v>70</v>
      </c>
      <c r="F127" s="57">
        <f t="shared" si="21"/>
        <v>20</v>
      </c>
      <c r="G127" s="57">
        <f>SUM(G128:G132)</f>
        <v>0</v>
      </c>
      <c r="H127" s="57">
        <f>SUM(H128:H132)</f>
        <v>0</v>
      </c>
      <c r="I127" s="57">
        <f t="shared" si="21"/>
        <v>0</v>
      </c>
      <c r="J127" s="57"/>
      <c r="K127" s="40">
        <f t="shared" si="19"/>
        <v>0</v>
      </c>
      <c r="L127" s="40">
        <f>SUM(H127/E127*100)</f>
        <v>0</v>
      </c>
      <c r="M127" s="99"/>
    </row>
    <row r="128" spans="1:13" s="19" customFormat="1" ht="24" customHeight="1">
      <c r="A128" s="106"/>
      <c r="B128" s="123"/>
      <c r="C128" s="43" t="s">
        <v>7</v>
      </c>
      <c r="D128" s="35"/>
      <c r="E128" s="35"/>
      <c r="F128" s="35">
        <v>0</v>
      </c>
      <c r="G128" s="35"/>
      <c r="H128" s="35"/>
      <c r="I128" s="35"/>
      <c r="J128" s="35">
        <v>0</v>
      </c>
      <c r="K128" s="40" t="e">
        <f t="shared" si="19"/>
        <v>#DIV/0!</v>
      </c>
      <c r="L128" s="40" t="e">
        <f>H128/E128*100</f>
        <v>#DIV/0!</v>
      </c>
      <c r="M128" s="100"/>
    </row>
    <row r="129" spans="1:13" s="19" customFormat="1" ht="24" customHeight="1">
      <c r="A129" s="106"/>
      <c r="B129" s="123"/>
      <c r="C129" s="43" t="s">
        <v>8</v>
      </c>
      <c r="D129" s="35"/>
      <c r="E129" s="35"/>
      <c r="F129" s="35">
        <v>0</v>
      </c>
      <c r="G129" s="35"/>
      <c r="H129" s="35"/>
      <c r="I129" s="35"/>
      <c r="J129" s="35">
        <v>0</v>
      </c>
      <c r="K129" s="40" t="e">
        <f t="shared" si="19"/>
        <v>#DIV/0!</v>
      </c>
      <c r="L129" s="40" t="e">
        <f>SUM(H129/E129*100)</f>
        <v>#DIV/0!</v>
      </c>
      <c r="M129" s="100"/>
    </row>
    <row r="130" spans="1:13" s="19" customFormat="1" ht="24" customHeight="1">
      <c r="A130" s="106"/>
      <c r="B130" s="123"/>
      <c r="C130" s="43" t="s">
        <v>9</v>
      </c>
      <c r="D130" s="35">
        <v>230</v>
      </c>
      <c r="E130" s="35">
        <v>70</v>
      </c>
      <c r="F130" s="35">
        <v>20</v>
      </c>
      <c r="G130" s="35"/>
      <c r="H130" s="35"/>
      <c r="I130" s="35"/>
      <c r="J130" s="27">
        <f>SUM(F130+H130)</f>
        <v>20</v>
      </c>
      <c r="K130" s="40">
        <f t="shared" si="19"/>
        <v>8.695652173913043</v>
      </c>
      <c r="L130" s="40">
        <f>SUM(H130/E130*100)</f>
        <v>0</v>
      </c>
      <c r="M130" s="100"/>
    </row>
    <row r="131" spans="1:13" s="19" customFormat="1" ht="24" customHeight="1">
      <c r="A131" s="106"/>
      <c r="B131" s="123"/>
      <c r="C131" s="43" t="s">
        <v>10</v>
      </c>
      <c r="D131" s="35"/>
      <c r="E131" s="35"/>
      <c r="F131" s="35">
        <v>0</v>
      </c>
      <c r="G131" s="35"/>
      <c r="H131" s="35"/>
      <c r="I131" s="35"/>
      <c r="J131" s="35">
        <v>0</v>
      </c>
      <c r="K131" s="40" t="e">
        <f t="shared" si="19"/>
        <v>#DIV/0!</v>
      </c>
      <c r="L131" s="40" t="e">
        <f>SUM(H131/E131*100)</f>
        <v>#DIV/0!</v>
      </c>
      <c r="M131" s="100"/>
    </row>
    <row r="132" spans="1:13" s="19" customFormat="1" ht="24" customHeight="1" thickBot="1">
      <c r="A132" s="106"/>
      <c r="B132" s="123"/>
      <c r="C132" s="45" t="s">
        <v>11</v>
      </c>
      <c r="D132" s="63"/>
      <c r="E132" s="63"/>
      <c r="F132" s="63">
        <v>0</v>
      </c>
      <c r="G132" s="63"/>
      <c r="H132" s="63"/>
      <c r="I132" s="63"/>
      <c r="J132" s="63">
        <v>0</v>
      </c>
      <c r="K132" s="46" t="e">
        <f t="shared" si="19"/>
        <v>#DIV/0!</v>
      </c>
      <c r="L132" s="40" t="e">
        <f>SUM(H132/E132*100)</f>
        <v>#DIV/0!</v>
      </c>
      <c r="M132" s="101"/>
    </row>
    <row r="133" spans="1:13" s="1" customFormat="1" ht="22.5" customHeight="1" thickBot="1">
      <c r="A133" s="107"/>
      <c r="B133" s="123"/>
      <c r="C133" s="24" t="s">
        <v>12</v>
      </c>
      <c r="D133" s="25">
        <f aca="true" t="shared" si="22" ref="D133:J133">SUM(D134:D139)</f>
        <v>6347563.899999999</v>
      </c>
      <c r="E133" s="25">
        <f t="shared" si="22"/>
        <v>1052704.05</v>
      </c>
      <c r="F133" s="25">
        <f t="shared" si="22"/>
        <v>3432934.0699999994</v>
      </c>
      <c r="G133" s="25">
        <f t="shared" si="22"/>
        <v>194673.59999999998</v>
      </c>
      <c r="H133" s="25">
        <f>SUM(H134:H139)</f>
        <v>194673.59999999998</v>
      </c>
      <c r="I133" s="25">
        <f t="shared" si="22"/>
        <v>0</v>
      </c>
      <c r="J133" s="25">
        <f t="shared" si="22"/>
        <v>3627607.6699999995</v>
      </c>
      <c r="K133" s="26">
        <f t="shared" si="19"/>
        <v>57.149604590825774</v>
      </c>
      <c r="L133" s="9">
        <f aca="true" t="shared" si="23" ref="L133:L139">H133/E133*100</f>
        <v>18.492718822540862</v>
      </c>
      <c r="M133" s="102"/>
    </row>
    <row r="134" spans="1:13" s="1" customFormat="1" ht="24" customHeight="1">
      <c r="A134" s="106"/>
      <c r="B134" s="111" t="s">
        <v>13</v>
      </c>
      <c r="C134" s="10" t="s">
        <v>7</v>
      </c>
      <c r="D134" s="11">
        <f>SUM(D8+D14+D20+D26+D32+D38+D44+D50+D56+D62+D68+D74+D80+D86+D92+D98+D104+D110+D116+D122+D128)</f>
        <v>288183.56</v>
      </c>
      <c r="E134" s="11">
        <f>SUM(E8+E14+E20+E26+E32+E38+E44+E50+E56+E62+E68+E74+E80+E86+E92+E98+E104+E110+E116+E122+E128)</f>
        <v>46654.6</v>
      </c>
      <c r="F134" s="11">
        <f>SUM(F8+F14+F20+F26+F32+F38+F44+F50+F56+F62+F68+F74+F80+F86+F92+F98+F104+F110+F116+F122+F128)</f>
        <v>121562.59</v>
      </c>
      <c r="G134" s="11">
        <f>SUM(G8+G14+G20+G26+G32+G38+G44+G50+G56+G62+G68+G74+G80+G86+G92+G98+G104+G110+G116+G122+G128)</f>
        <v>2051.42</v>
      </c>
      <c r="H134" s="11">
        <f>SUM(H8+H14+H20+H26+H32+H38+H44+H50+H56+H62+H68+H74+H80+H86+H92+H98+H104+H110+H116+H122+H128)</f>
        <v>2051.42</v>
      </c>
      <c r="I134" s="11">
        <f>SUM(I8+I14+I20+I26+I32+I38+I44+I50+I56+I62+I68+I74+I80+I86+I92+I98+I104+I110+I116)</f>
        <v>0</v>
      </c>
      <c r="J134" s="11">
        <f>SUM(J8+J14+J20+J26+J32+J38+J44+J50+J56+J62+J68+J74+J80+J86+J92+J98+J104+J110+J116+J122+J128)</f>
        <v>123614.01</v>
      </c>
      <c r="K134" s="9">
        <f t="shared" si="19"/>
        <v>42.894192160024666</v>
      </c>
      <c r="L134" s="9">
        <f t="shared" si="23"/>
        <v>4.397036948125158</v>
      </c>
      <c r="M134" s="103"/>
    </row>
    <row r="135" spans="1:13" s="1" customFormat="1" ht="24" customHeight="1">
      <c r="A135" s="106"/>
      <c r="B135" s="111"/>
      <c r="C135" s="10" t="s">
        <v>8</v>
      </c>
      <c r="D135" s="11">
        <f>SUM(D9+D15+D21+D27+D27+D33+D39+D45+D51+D57+D63+D69+D75+D81+D87+D93+D99+D105+D111+D117+D123+D129)</f>
        <v>3062416.0999999996</v>
      </c>
      <c r="E135" s="11">
        <f aca="true" t="shared" si="24" ref="E135:H136">SUM(E9+E15+E21+E27+E33+E39+E45+E51+E57+E63+E69+E75+E81+E87+E93+E99+E105+E111+E117+E123+E129)</f>
        <v>479410.85000000003</v>
      </c>
      <c r="F135" s="11">
        <f t="shared" si="24"/>
        <v>1642239.77</v>
      </c>
      <c r="G135" s="11">
        <f t="shared" si="24"/>
        <v>91790.77</v>
      </c>
      <c r="H135" s="11">
        <f t="shared" si="24"/>
        <v>91790.77</v>
      </c>
      <c r="I135" s="11">
        <f>SUM(I9+I15+I21+I27+I33+I39+I45+I51+I57+I63+I69+I75+I81+I87+I93+I99+I105+I111+I117)</f>
        <v>0</v>
      </c>
      <c r="J135" s="11">
        <f>SUM(J9+J15+J21+J27+J33+J39+J45+J51+J57+J63+J69+J75+J81+J87+J93+J99+J105+J111+J117+J123+J129)</f>
        <v>1734030.5399999998</v>
      </c>
      <c r="K135" s="9">
        <f t="shared" si="19"/>
        <v>56.622956625652535</v>
      </c>
      <c r="L135" s="12">
        <f t="shared" si="23"/>
        <v>19.146577512795133</v>
      </c>
      <c r="M135" s="102"/>
    </row>
    <row r="136" spans="1:13" s="1" customFormat="1" ht="36.75" customHeight="1">
      <c r="A136" s="106"/>
      <c r="B136" s="111"/>
      <c r="C136" s="10" t="s">
        <v>9</v>
      </c>
      <c r="D136" s="11">
        <f>SUM(D10+D16+D22+D28+D34+D40+D46+D52+D58+D64+D70+D76+D82+D88+D94+D100+D106+D112+D118+D124+D130)</f>
        <v>2964152.47</v>
      </c>
      <c r="E136" s="11">
        <f t="shared" si="24"/>
        <v>523422.60000000003</v>
      </c>
      <c r="F136" s="11">
        <f t="shared" si="24"/>
        <v>1485212.0399999996</v>
      </c>
      <c r="G136" s="11">
        <f t="shared" si="24"/>
        <v>99608.10999999999</v>
      </c>
      <c r="H136" s="11">
        <f t="shared" si="24"/>
        <v>99608.10999999999</v>
      </c>
      <c r="I136" s="11">
        <f>SUM(I10+I16+I22+I28+I34+I40+I46+I52+I58+I70+I76+I82+I88+I94+I100+I106+I112+I118)</f>
        <v>0</v>
      </c>
      <c r="J136" s="11">
        <f>SUM(J10+J16+J22+J28+J34+J40+J46+J52+J58+J64+J70+J76+J82+J88+J94+J100+J106+J112+J118+J124+J130)</f>
        <v>1584820.15</v>
      </c>
      <c r="K136" s="9">
        <f t="shared" si="19"/>
        <v>53.46621558910564</v>
      </c>
      <c r="L136" s="12">
        <f t="shared" si="23"/>
        <v>19.030150780650278</v>
      </c>
      <c r="M136" s="102"/>
    </row>
    <row r="137" spans="1:13" s="1" customFormat="1" ht="54.75" customHeight="1">
      <c r="A137" s="106"/>
      <c r="B137" s="111"/>
      <c r="C137" s="10" t="s">
        <v>21</v>
      </c>
      <c r="D137" s="11">
        <f>SUM(D17+D23+D71+D113+D119)</f>
        <v>0</v>
      </c>
      <c r="E137" s="11">
        <f>SUM(E17+E23+E71+E113+E119)</f>
        <v>0</v>
      </c>
      <c r="F137" s="11">
        <f>SUM(F11+F17+F23+F29+F35+F41+F47+F53+F59+F65+F71+F77+F83+F89+F95+F101+F107+F113+F119+F125+F131)</f>
        <v>160215.9</v>
      </c>
      <c r="G137" s="11">
        <f>SUM(G17+G23+G71+G113+G119)</f>
        <v>0</v>
      </c>
      <c r="H137" s="11">
        <f>SUM(H17+H23+H71+H113+H119)</f>
        <v>0</v>
      </c>
      <c r="I137" s="11">
        <f>SUM(I17+I23+I71+I113+I119)</f>
        <v>0</v>
      </c>
      <c r="J137" s="11">
        <f>SUM(J11+J17+J23+J29+J35+J41+J47+J53+J59+J65+J71+J77+J83+J89+J95+J101+J107+J113+J119+J125+J131)</f>
        <v>160215.9</v>
      </c>
      <c r="K137" s="9" t="e">
        <f t="shared" si="19"/>
        <v>#DIV/0!</v>
      </c>
      <c r="L137" s="12" t="e">
        <f t="shared" si="23"/>
        <v>#DIV/0!</v>
      </c>
      <c r="M137" s="102"/>
    </row>
    <row r="138" spans="1:13" s="1" customFormat="1" ht="62.25" customHeight="1">
      <c r="A138" s="106"/>
      <c r="B138" s="111"/>
      <c r="C138" s="13" t="s">
        <v>22</v>
      </c>
      <c r="D138" s="14">
        <f aca="true" t="shared" si="25" ref="D138:I138">SUM(D65)</f>
        <v>0</v>
      </c>
      <c r="E138" s="14">
        <f t="shared" si="25"/>
        <v>0</v>
      </c>
      <c r="F138" s="14">
        <f t="shared" si="25"/>
        <v>0</v>
      </c>
      <c r="G138" s="14">
        <f t="shared" si="25"/>
        <v>0</v>
      </c>
      <c r="H138" s="14">
        <f t="shared" si="25"/>
        <v>0</v>
      </c>
      <c r="I138" s="14">
        <f t="shared" si="25"/>
        <v>0</v>
      </c>
      <c r="J138" s="14">
        <v>0</v>
      </c>
      <c r="K138" s="9" t="e">
        <f t="shared" si="19"/>
        <v>#DIV/0!</v>
      </c>
      <c r="L138" s="12" t="e">
        <f t="shared" si="23"/>
        <v>#DIV/0!</v>
      </c>
      <c r="M138" s="102"/>
    </row>
    <row r="139" spans="1:13" s="1" customFormat="1" ht="41.25" customHeight="1" thickBot="1">
      <c r="A139" s="107"/>
      <c r="B139" s="112"/>
      <c r="C139" s="15" t="s">
        <v>11</v>
      </c>
      <c r="D139" s="16">
        <f>SUM(D12+D18+D24+D30+D36+D42+D48+D54+D60+D66+D72+D78+D84+D90+D96+D102+D108+D114+D120)</f>
        <v>32811.770000000004</v>
      </c>
      <c r="E139" s="16">
        <f>SUM(E12+E18+E24+E30+E36+E42+E48+E54+E60+E66+E72+E78+E84+E90+E96+E102+E108+E114+E120)</f>
        <v>3216</v>
      </c>
      <c r="F139" s="16">
        <f>SUM(F12+F18+F24+F30+F36+F42+F48+F54+F60+F66+F72+F78+F84+F90+F96+F102+F108+F114+F120+F132+F126)</f>
        <v>23703.77</v>
      </c>
      <c r="G139" s="16">
        <f>SUM(G12+G18+G24+G30+G36+G42+G48+G54+G60+G66+G72+G78+G84+G90+G96+G102+G108+G114+G120)</f>
        <v>1223.3</v>
      </c>
      <c r="H139" s="16">
        <f>SUM(H12+H18+H24+H30+H36+H42+H48+H54+H60+H66+H72+H78+H84+H90+H96+H102+H108+H114+H120)</f>
        <v>1223.3</v>
      </c>
      <c r="I139" s="16">
        <f>SUM(I12+I18+I24+I30+I36+I42+I48+I54+I60+I66+I72+I78+I84+I90+I96+I102+I108+I114+I120)</f>
        <v>0</v>
      </c>
      <c r="J139" s="16">
        <f>SUM(J12+J18+J24+J30+J36+J42+J48+J54+J60+J66+J72+J78+J84+J90+J96+J102+J108+J114+J120+J132+J126)</f>
        <v>24927.07</v>
      </c>
      <c r="K139" s="17">
        <f t="shared" si="19"/>
        <v>75.9699034828051</v>
      </c>
      <c r="L139" s="12">
        <f t="shared" si="23"/>
        <v>38.03793532338308</v>
      </c>
      <c r="M139" s="104"/>
    </row>
    <row r="140" spans="1:12" s="1" customFormat="1" ht="15">
      <c r="A140" s="7"/>
      <c r="D140" s="18"/>
      <c r="L140" s="8"/>
    </row>
    <row r="141" spans="1:13" s="1" customFormat="1" ht="15">
      <c r="A141" s="7"/>
      <c r="M141" s="8"/>
    </row>
    <row r="142" spans="1:13" s="1" customFormat="1" ht="15">
      <c r="A142" s="7"/>
      <c r="M142" s="8"/>
    </row>
    <row r="143" spans="1:13" s="1" customFormat="1" ht="15">
      <c r="A143" s="7"/>
      <c r="M143" s="8"/>
    </row>
    <row r="144" spans="1:13" s="1" customFormat="1" ht="15">
      <c r="A144" s="7"/>
      <c r="M144" s="8"/>
    </row>
    <row r="147" ht="15">
      <c r="H147" s="1" t="s">
        <v>20</v>
      </c>
    </row>
  </sheetData>
  <sheetProtection/>
  <mergeCells count="78">
    <mergeCell ref="A103:A108"/>
    <mergeCell ref="G4:G5"/>
    <mergeCell ref="H4:H5"/>
    <mergeCell ref="J4:J5"/>
    <mergeCell ref="I4:I5"/>
    <mergeCell ref="M97:M102"/>
    <mergeCell ref="M19:M24"/>
    <mergeCell ref="M85:M90"/>
    <mergeCell ref="M13:M18"/>
    <mergeCell ref="M7:M12"/>
    <mergeCell ref="A1:M2"/>
    <mergeCell ref="A4:A5"/>
    <mergeCell ref="B4:B5"/>
    <mergeCell ref="C4:C5"/>
    <mergeCell ref="D4:D5"/>
    <mergeCell ref="E4:E5"/>
    <mergeCell ref="L4:L5"/>
    <mergeCell ref="M4:M5"/>
    <mergeCell ref="K4:K5"/>
    <mergeCell ref="F4:F5"/>
    <mergeCell ref="A7:A12"/>
    <mergeCell ref="B7:B12"/>
    <mergeCell ref="A13:A18"/>
    <mergeCell ref="B13:B18"/>
    <mergeCell ref="A55:A60"/>
    <mergeCell ref="B55:B60"/>
    <mergeCell ref="A43:A48"/>
    <mergeCell ref="B43:B48"/>
    <mergeCell ref="A49:A54"/>
    <mergeCell ref="B49:B54"/>
    <mergeCell ref="M25:M30"/>
    <mergeCell ref="A31:A36"/>
    <mergeCell ref="B31:B36"/>
    <mergeCell ref="A19:A24"/>
    <mergeCell ref="B19:B24"/>
    <mergeCell ref="A25:A30"/>
    <mergeCell ref="B25:B30"/>
    <mergeCell ref="M31:M36"/>
    <mergeCell ref="B121:B126"/>
    <mergeCell ref="B127:B133"/>
    <mergeCell ref="A37:A42"/>
    <mergeCell ref="B37:B42"/>
    <mergeCell ref="A79:A84"/>
    <mergeCell ref="B85:B90"/>
    <mergeCell ref="A85:A90"/>
    <mergeCell ref="A67:A72"/>
    <mergeCell ref="B73:B78"/>
    <mergeCell ref="B67:B72"/>
    <mergeCell ref="M49:M54"/>
    <mergeCell ref="M79:M84"/>
    <mergeCell ref="M91:M96"/>
    <mergeCell ref="B79:B84"/>
    <mergeCell ref="A73:A78"/>
    <mergeCell ref="B61:B66"/>
    <mergeCell ref="A61:A66"/>
    <mergeCell ref="B91:B96"/>
    <mergeCell ref="A91:A96"/>
    <mergeCell ref="M55:M60"/>
    <mergeCell ref="M127:M132"/>
    <mergeCell ref="M133:M139"/>
    <mergeCell ref="A127:A133"/>
    <mergeCell ref="M115:M120"/>
    <mergeCell ref="M121:M126"/>
    <mergeCell ref="A134:A139"/>
    <mergeCell ref="B134:B139"/>
    <mergeCell ref="A115:A120"/>
    <mergeCell ref="B115:B120"/>
    <mergeCell ref="A121:A126"/>
    <mergeCell ref="M109:M114"/>
    <mergeCell ref="B109:B114"/>
    <mergeCell ref="A109:A114"/>
    <mergeCell ref="M61:M66"/>
    <mergeCell ref="M67:M72"/>
    <mergeCell ref="M73:M78"/>
    <mergeCell ref="M103:M108"/>
    <mergeCell ref="B97:B102"/>
    <mergeCell ref="A97:A102"/>
    <mergeCell ref="B103:B10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2023-08-17T08:57:48Z</dcterms:modified>
  <cp:category/>
  <cp:version/>
  <cp:contentType/>
  <cp:contentStatus/>
</cp:coreProperties>
</file>