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5" windowWidth="10005" windowHeight="10005" tabRatio="505"/>
  </bookViews>
  <sheets>
    <sheet name="РРО 01-09-2021" sheetId="24" r:id="rId1"/>
  </sheets>
  <definedNames>
    <definedName name="_xlnm._FilterDatabase" localSheetId="0" hidden="1">'РРО 01-09-2021'!$A$4:$S$670</definedName>
  </definedNames>
  <calcPr calcId="124519"/>
</workbook>
</file>

<file path=xl/calcChain.xml><?xml version="1.0" encoding="utf-8"?>
<calcChain xmlns="http://schemas.openxmlformats.org/spreadsheetml/2006/main">
  <c r="N280" i="24"/>
  <c r="M280"/>
  <c r="R691"/>
  <c r="Q691"/>
  <c r="P691"/>
  <c r="O691"/>
  <c r="N691"/>
  <c r="M691"/>
  <c r="R687"/>
  <c r="Q687"/>
  <c r="P687"/>
  <c r="O687"/>
  <c r="N687"/>
  <c r="M687"/>
  <c r="R682"/>
  <c r="Q682"/>
  <c r="P682"/>
  <c r="O682"/>
  <c r="N682"/>
  <c r="M682"/>
  <c r="R678"/>
  <c r="R696" s="1"/>
  <c r="Q678"/>
  <c r="Q696" s="1"/>
  <c r="P678"/>
  <c r="P696" s="1"/>
  <c r="O678"/>
  <c r="O696" s="1"/>
  <c r="N678"/>
  <c r="N696" s="1"/>
  <c r="M678"/>
  <c r="M696" s="1"/>
  <c r="R263" l="1"/>
  <c r="Q263"/>
  <c r="P263"/>
  <c r="R258"/>
  <c r="Q258"/>
  <c r="P258"/>
  <c r="O258"/>
  <c r="N258"/>
  <c r="M258"/>
  <c r="O255"/>
  <c r="R240"/>
  <c r="Q240"/>
  <c r="P240"/>
  <c r="O240"/>
  <c r="N240"/>
  <c r="M240"/>
  <c r="R217"/>
  <c r="Q217"/>
  <c r="P217"/>
  <c r="O217"/>
  <c r="N217"/>
  <c r="M217"/>
  <c r="R212"/>
  <c r="Q212"/>
  <c r="P212"/>
  <c r="O212"/>
  <c r="N212"/>
  <c r="M212"/>
  <c r="R207"/>
  <c r="Q207"/>
  <c r="P207"/>
  <c r="O207"/>
  <c r="N207"/>
  <c r="M207"/>
  <c r="R203"/>
  <c r="Q203"/>
  <c r="P203"/>
  <c r="O203"/>
  <c r="R157"/>
  <c r="Q157"/>
  <c r="P157"/>
  <c r="R155"/>
  <c r="Q155"/>
  <c r="P155"/>
  <c r="R146"/>
  <c r="Q146"/>
  <c r="P146"/>
  <c r="O146"/>
  <c r="N140"/>
  <c r="M140"/>
  <c r="R131"/>
  <c r="Q131"/>
  <c r="P131"/>
  <c r="O131"/>
  <c r="N124"/>
  <c r="M124"/>
  <c r="R100"/>
  <c r="Q100"/>
  <c r="P100"/>
  <c r="R93"/>
  <c r="Q93"/>
  <c r="P93"/>
  <c r="O93"/>
  <c r="N93"/>
  <c r="M93"/>
  <c r="R86"/>
  <c r="Q86"/>
  <c r="P86"/>
  <c r="O86"/>
  <c r="N86"/>
  <c r="M86"/>
  <c r="R80"/>
  <c r="Q80"/>
  <c r="P80"/>
  <c r="O80"/>
  <c r="R64"/>
  <c r="Q64"/>
  <c r="P64"/>
  <c r="O64"/>
  <c r="N64"/>
  <c r="M64"/>
  <c r="R60"/>
  <c r="Q60"/>
  <c r="P60"/>
  <c r="O60"/>
  <c r="N60"/>
  <c r="M60"/>
  <c r="R54"/>
  <c r="Q54"/>
  <c r="P54"/>
  <c r="O54"/>
  <c r="N54"/>
  <c r="M54"/>
  <c r="R51"/>
  <c r="Q51"/>
  <c r="P51"/>
  <c r="O51"/>
  <c r="N51"/>
  <c r="M51"/>
  <c r="R46"/>
  <c r="Q46"/>
  <c r="P46"/>
  <c r="O46"/>
  <c r="N46"/>
  <c r="M46"/>
  <c r="O40"/>
  <c r="N40"/>
  <c r="M40"/>
  <c r="R33"/>
  <c r="Q33"/>
  <c r="P33"/>
  <c r="O33"/>
  <c r="N33"/>
  <c r="M33"/>
  <c r="R29"/>
  <c r="Q29"/>
  <c r="P29"/>
  <c r="O29"/>
  <c r="N29"/>
  <c r="M29"/>
  <c r="R25"/>
  <c r="Q25"/>
  <c r="P25"/>
  <c r="O25"/>
  <c r="N25"/>
  <c r="M25"/>
  <c r="R21"/>
  <c r="Q21"/>
  <c r="P21"/>
  <c r="O21"/>
  <c r="N21"/>
  <c r="M21"/>
  <c r="R17"/>
  <c r="Q17"/>
  <c r="P17"/>
  <c r="O17"/>
  <c r="N17"/>
  <c r="M17"/>
  <c r="R14"/>
  <c r="Q14"/>
  <c r="P14"/>
  <c r="O14"/>
  <c r="N14"/>
  <c r="M14"/>
  <c r="R11"/>
  <c r="Q11"/>
  <c r="P11"/>
  <c r="O11"/>
  <c r="N11"/>
  <c r="M11"/>
  <c r="R8"/>
  <c r="Q8"/>
  <c r="P8"/>
  <c r="O8"/>
  <c r="N8"/>
  <c r="M8"/>
  <c r="R716"/>
  <c r="Q716"/>
  <c r="P716"/>
  <c r="O716"/>
  <c r="N716"/>
  <c r="M716"/>
  <c r="R710"/>
  <c r="Q710"/>
  <c r="P710"/>
  <c r="O710"/>
  <c r="N710"/>
  <c r="M710"/>
  <c r="R708"/>
  <c r="Q708"/>
  <c r="P708"/>
  <c r="O708"/>
  <c r="N708"/>
  <c r="M708"/>
  <c r="R704"/>
  <c r="Q704"/>
  <c r="P704"/>
  <c r="O704"/>
  <c r="N704"/>
  <c r="M704"/>
  <c r="R703"/>
  <c r="R720" s="1"/>
  <c r="Q703"/>
  <c r="Q720" s="1"/>
  <c r="P703"/>
  <c r="P720" s="1"/>
  <c r="O703"/>
  <c r="O720" s="1"/>
  <c r="N703"/>
  <c r="N720" s="1"/>
  <c r="M703"/>
  <c r="M720" s="1"/>
  <c r="R702"/>
  <c r="Q702"/>
  <c r="P702"/>
  <c r="O702"/>
  <c r="N702"/>
  <c r="M702"/>
  <c r="R667"/>
  <c r="Q667"/>
  <c r="P667"/>
  <c r="O667"/>
  <c r="N667"/>
  <c r="M667"/>
  <c r="R664"/>
  <c r="Q664"/>
  <c r="P664"/>
  <c r="O664"/>
  <c r="N664"/>
  <c r="M664"/>
  <c r="R662"/>
  <c r="Q662"/>
  <c r="P662"/>
  <c r="O662"/>
  <c r="N662"/>
  <c r="M662"/>
  <c r="R657"/>
  <c r="Q657"/>
  <c r="P657"/>
  <c r="O657"/>
  <c r="N657"/>
  <c r="M657"/>
  <c r="R655"/>
  <c r="Q655"/>
  <c r="P655"/>
  <c r="O655"/>
  <c r="N655"/>
  <c r="M655"/>
  <c r="R652"/>
  <c r="Q652"/>
  <c r="P652"/>
  <c r="O652"/>
  <c r="N652"/>
  <c r="M652"/>
  <c r="R649"/>
  <c r="Q649"/>
  <c r="P649"/>
  <c r="O649"/>
  <c r="N649"/>
  <c r="M649"/>
  <c r="R647"/>
  <c r="Q647"/>
  <c r="P647"/>
  <c r="O647"/>
  <c r="N647"/>
  <c r="M647"/>
  <c r="R644"/>
  <c r="Q644"/>
  <c r="P644"/>
  <c r="O644"/>
  <c r="N644"/>
  <c r="M644"/>
  <c r="R642"/>
  <c r="Q642"/>
  <c r="P642"/>
  <c r="O642"/>
  <c r="N642"/>
  <c r="M642"/>
  <c r="R637"/>
  <c r="Q637"/>
  <c r="P637"/>
  <c r="O637"/>
  <c r="N637"/>
  <c r="M637"/>
  <c r="R629"/>
  <c r="Q629"/>
  <c r="P629"/>
  <c r="O629"/>
  <c r="N629"/>
  <c r="M629"/>
  <c r="R626"/>
  <c r="Q626"/>
  <c r="P626"/>
  <c r="O626"/>
  <c r="N626"/>
  <c r="M626"/>
  <c r="Q623"/>
  <c r="P623"/>
  <c r="N623"/>
  <c r="M623"/>
  <c r="R621"/>
  <c r="Q621"/>
  <c r="P621"/>
  <c r="N621"/>
  <c r="M621"/>
  <c r="R617"/>
  <c r="Q617"/>
  <c r="P617"/>
  <c r="O617"/>
  <c r="N617"/>
  <c r="M617"/>
  <c r="R615"/>
  <c r="Q615"/>
  <c r="P615"/>
  <c r="O615"/>
  <c r="N615"/>
  <c r="M615"/>
  <c r="R611"/>
  <c r="Q611"/>
  <c r="P611"/>
  <c r="O611"/>
  <c r="N611"/>
  <c r="M611"/>
  <c r="R606"/>
  <c r="Q606"/>
  <c r="P606"/>
  <c r="O606"/>
  <c r="N606"/>
  <c r="M606"/>
  <c r="R604"/>
  <c r="Q604"/>
  <c r="P604"/>
  <c r="O604"/>
  <c r="N604"/>
  <c r="M604"/>
  <c r="R601"/>
  <c r="Q601"/>
  <c r="P601"/>
  <c r="O601"/>
  <c r="N601"/>
  <c r="M601"/>
  <c r="R599"/>
  <c r="Q599"/>
  <c r="P599"/>
  <c r="O599"/>
  <c r="N599"/>
  <c r="M599"/>
  <c r="R597"/>
  <c r="Q597"/>
  <c r="P597"/>
  <c r="O597"/>
  <c r="N597"/>
  <c r="M597"/>
  <c r="R595"/>
  <c r="Q595"/>
  <c r="P595"/>
  <c r="O595"/>
  <c r="N595"/>
  <c r="M595"/>
  <c r="R593"/>
  <c r="Q593"/>
  <c r="P593"/>
  <c r="O593"/>
  <c r="N593"/>
  <c r="M593"/>
  <c r="R591"/>
  <c r="Q591"/>
  <c r="P591"/>
  <c r="O591"/>
  <c r="N591"/>
  <c r="M591"/>
  <c r="R589"/>
  <c r="Q589"/>
  <c r="P589"/>
  <c r="O589"/>
  <c r="N589"/>
  <c r="M589"/>
  <c r="R587"/>
  <c r="Q587"/>
  <c r="P587"/>
  <c r="O587"/>
  <c r="N587"/>
  <c r="M587"/>
  <c r="R585"/>
  <c r="Q585"/>
  <c r="P585"/>
  <c r="O585"/>
  <c r="N585"/>
  <c r="M585"/>
  <c r="R583"/>
  <c r="Q583"/>
  <c r="P583"/>
  <c r="O583"/>
  <c r="N583"/>
  <c r="M583"/>
  <c r="R581"/>
  <c r="Q581"/>
  <c r="P581"/>
  <c r="O581"/>
  <c r="N581"/>
  <c r="M581"/>
  <c r="R579"/>
  <c r="Q579"/>
  <c r="P579"/>
  <c r="O579"/>
  <c r="N579"/>
  <c r="M579"/>
  <c r="R577"/>
  <c r="Q577"/>
  <c r="P577"/>
  <c r="O577"/>
  <c r="N577"/>
  <c r="M577"/>
  <c r="R575"/>
  <c r="Q575"/>
  <c r="P575"/>
  <c r="O575"/>
  <c r="N575"/>
  <c r="M575"/>
  <c r="R573"/>
  <c r="Q573"/>
  <c r="P573"/>
  <c r="O573"/>
  <c r="N573"/>
  <c r="M573"/>
  <c r="R571"/>
  <c r="Q571"/>
  <c r="P571"/>
  <c r="O571"/>
  <c r="N571"/>
  <c r="M571"/>
  <c r="R569"/>
  <c r="Q569"/>
  <c r="P569"/>
  <c r="O569"/>
  <c r="N569"/>
  <c r="M569"/>
  <c r="R567"/>
  <c r="Q567"/>
  <c r="P567"/>
  <c r="O567"/>
  <c r="N567"/>
  <c r="M567"/>
  <c r="R565"/>
  <c r="Q565"/>
  <c r="P565"/>
  <c r="O565"/>
  <c r="N565"/>
  <c r="M565"/>
  <c r="R562"/>
  <c r="Q562"/>
  <c r="P562"/>
  <c r="O562"/>
  <c r="N562"/>
  <c r="M562"/>
  <c r="R558"/>
  <c r="Q558"/>
  <c r="P558"/>
  <c r="O558"/>
  <c r="N558"/>
  <c r="M558"/>
  <c r="R556"/>
  <c r="Q556"/>
  <c r="P556"/>
  <c r="O556"/>
  <c r="N556"/>
  <c r="M556"/>
  <c r="R554"/>
  <c r="Q554"/>
  <c r="P554"/>
  <c r="O554"/>
  <c r="N554"/>
  <c r="M554"/>
  <c r="R551"/>
  <c r="Q551"/>
  <c r="P551"/>
  <c r="O551"/>
  <c r="N551"/>
  <c r="M551"/>
  <c r="R548"/>
  <c r="Q548"/>
  <c r="P548"/>
  <c r="O548"/>
  <c r="N548"/>
  <c r="M548"/>
  <c r="R545"/>
  <c r="Q545"/>
  <c r="P545"/>
  <c r="O545"/>
  <c r="N545"/>
  <c r="M545"/>
  <c r="R542"/>
  <c r="Q542"/>
  <c r="P542"/>
  <c r="O542"/>
  <c r="N542"/>
  <c r="M542"/>
  <c r="N538"/>
  <c r="M538"/>
  <c r="R535"/>
  <c r="Q535"/>
  <c r="P535"/>
  <c r="O535"/>
  <c r="N535"/>
  <c r="M535"/>
  <c r="R528"/>
  <c r="Q528"/>
  <c r="P528"/>
  <c r="O528"/>
  <c r="N528"/>
  <c r="M528"/>
  <c r="R525"/>
  <c r="Q525"/>
  <c r="P525"/>
  <c r="O525"/>
  <c r="N525"/>
  <c r="M525"/>
  <c r="R522"/>
  <c r="Q522"/>
  <c r="P522"/>
  <c r="O522"/>
  <c r="N522"/>
  <c r="M522"/>
  <c r="R518"/>
  <c r="Q518"/>
  <c r="P518"/>
  <c r="O518"/>
  <c r="N518"/>
  <c r="M518"/>
  <c r="R514"/>
  <c r="Q514"/>
  <c r="P514"/>
  <c r="O514"/>
  <c r="N514"/>
  <c r="M514"/>
  <c r="R510"/>
  <c r="Q510"/>
  <c r="P510"/>
  <c r="O510"/>
  <c r="N510"/>
  <c r="M510"/>
  <c r="R506"/>
  <c r="Q506"/>
  <c r="P506"/>
  <c r="O506"/>
  <c r="N506"/>
  <c r="M506"/>
  <c r="R502"/>
  <c r="Q502"/>
  <c r="P502"/>
  <c r="O502"/>
  <c r="N502"/>
  <c r="M502"/>
  <c r="R498"/>
  <c r="Q498"/>
  <c r="P498"/>
  <c r="O498"/>
  <c r="N498"/>
  <c r="M498"/>
  <c r="R496"/>
  <c r="Q496"/>
  <c r="P496"/>
  <c r="O496"/>
  <c r="N496"/>
  <c r="M496"/>
  <c r="R494"/>
  <c r="Q494"/>
  <c r="P494"/>
  <c r="O494"/>
  <c r="N494"/>
  <c r="M494"/>
  <c r="R492"/>
  <c r="Q492"/>
  <c r="P492"/>
  <c r="O492"/>
  <c r="N492"/>
  <c r="M492"/>
  <c r="R488"/>
  <c r="Q488"/>
  <c r="P488"/>
  <c r="O488"/>
  <c r="N488"/>
  <c r="M488"/>
  <c r="R486"/>
  <c r="Q486"/>
  <c r="P486"/>
  <c r="O486"/>
  <c r="N486"/>
  <c r="M486"/>
  <c r="R484"/>
  <c r="Q484"/>
  <c r="P484"/>
  <c r="O484"/>
  <c r="N484"/>
  <c r="M484"/>
  <c r="R482"/>
  <c r="Q482"/>
  <c r="P482"/>
  <c r="O482"/>
  <c r="N482"/>
  <c r="M482"/>
  <c r="R480"/>
  <c r="Q480"/>
  <c r="P480"/>
  <c r="O480"/>
  <c r="N480"/>
  <c r="M480"/>
  <c r="R477"/>
  <c r="Q477"/>
  <c r="P477"/>
  <c r="O477"/>
  <c r="N477"/>
  <c r="M477"/>
  <c r="R474"/>
  <c r="Q474"/>
  <c r="P474"/>
  <c r="O474"/>
  <c r="N474"/>
  <c r="M474"/>
  <c r="R471"/>
  <c r="Q471"/>
  <c r="P471"/>
  <c r="O471"/>
  <c r="N471"/>
  <c r="M471"/>
  <c r="R468"/>
  <c r="Q468"/>
  <c r="P468"/>
  <c r="O468"/>
  <c r="N468"/>
  <c r="M468"/>
  <c r="R465"/>
  <c r="Q465"/>
  <c r="P465"/>
  <c r="O465"/>
  <c r="N465"/>
  <c r="M465"/>
  <c r="R462"/>
  <c r="Q462"/>
  <c r="P462"/>
  <c r="O462"/>
  <c r="N462"/>
  <c r="M462"/>
  <c r="R460"/>
  <c r="Q460"/>
  <c r="P460"/>
  <c r="O460"/>
  <c r="N460"/>
  <c r="M460"/>
  <c r="R456"/>
  <c r="Q456"/>
  <c r="P456"/>
  <c r="O456"/>
  <c r="N456"/>
  <c r="M456"/>
  <c r="R451"/>
  <c r="Q451"/>
  <c r="P451"/>
  <c r="O451"/>
  <c r="N451"/>
  <c r="M451"/>
  <c r="R449"/>
  <c r="Q449"/>
  <c r="P449"/>
  <c r="O449"/>
  <c r="N449"/>
  <c r="M449"/>
  <c r="R445"/>
  <c r="Q445"/>
  <c r="P445"/>
  <c r="O445"/>
  <c r="N445"/>
  <c r="M445"/>
  <c r="R442"/>
  <c r="Q442"/>
  <c r="P442"/>
  <c r="O442"/>
  <c r="N442"/>
  <c r="M442"/>
  <c r="R433"/>
  <c r="Q433"/>
  <c r="P433"/>
  <c r="O433"/>
  <c r="N433"/>
  <c r="M433"/>
  <c r="R429"/>
  <c r="Q429"/>
  <c r="P429"/>
  <c r="O429"/>
  <c r="N429"/>
  <c r="M429"/>
  <c r="R426"/>
  <c r="Q426"/>
  <c r="P426"/>
  <c r="O426"/>
  <c r="N426"/>
  <c r="M426"/>
  <c r="R424"/>
  <c r="Q424"/>
  <c r="P424"/>
  <c r="O424"/>
  <c r="N424"/>
  <c r="M424"/>
  <c r="R421"/>
  <c r="Q421"/>
  <c r="P421"/>
  <c r="O421"/>
  <c r="N421"/>
  <c r="M421"/>
  <c r="R418"/>
  <c r="Q418"/>
  <c r="P418"/>
  <c r="O418"/>
  <c r="N418"/>
  <c r="M418"/>
  <c r="R415"/>
  <c r="Q415"/>
  <c r="P415"/>
  <c r="O415"/>
  <c r="N415"/>
  <c r="M415"/>
  <c r="R412"/>
  <c r="Q412"/>
  <c r="P412"/>
  <c r="O412"/>
  <c r="N412"/>
  <c r="M412"/>
  <c r="M410"/>
  <c r="R407"/>
  <c r="Q407"/>
  <c r="P407"/>
  <c r="O407"/>
  <c r="N407"/>
  <c r="M407"/>
  <c r="R404"/>
  <c r="Q404"/>
  <c r="P404"/>
  <c r="O404"/>
  <c r="N404"/>
  <c r="M404"/>
  <c r="R401"/>
  <c r="Q401"/>
  <c r="P401"/>
  <c r="O401"/>
  <c r="N401"/>
  <c r="M401"/>
  <c r="R399"/>
  <c r="Q399"/>
  <c r="P399"/>
  <c r="O399"/>
  <c r="N399"/>
  <c r="M399"/>
  <c r="R393"/>
  <c r="Q393"/>
  <c r="P393"/>
  <c r="O393"/>
  <c r="N393"/>
  <c r="M393"/>
  <c r="R390"/>
  <c r="Q390"/>
  <c r="P390"/>
  <c r="O390"/>
  <c r="N390"/>
  <c r="M390"/>
  <c r="R387"/>
  <c r="Q387"/>
  <c r="P387"/>
  <c r="O387"/>
  <c r="N387"/>
  <c r="M387"/>
  <c r="R378"/>
  <c r="Q378"/>
  <c r="P378"/>
  <c r="O378"/>
  <c r="N378"/>
  <c r="M378"/>
  <c r="R376"/>
  <c r="Q376"/>
  <c r="P376"/>
  <c r="O376"/>
  <c r="N376"/>
  <c r="M376"/>
  <c r="R373"/>
  <c r="Q373"/>
  <c r="P373"/>
  <c r="O373"/>
  <c r="N373"/>
  <c r="M373"/>
  <c r="M372" l="1"/>
  <c r="M672" s="1"/>
  <c r="O372"/>
  <c r="O672" s="1"/>
  <c r="Q372"/>
  <c r="Q672" s="1"/>
  <c r="O272"/>
  <c r="Q272"/>
  <c r="N372"/>
  <c r="N672" s="1"/>
  <c r="P372"/>
  <c r="P672" s="1"/>
  <c r="R372"/>
  <c r="R672" s="1"/>
  <c r="P272"/>
  <c r="R272"/>
  <c r="R722" s="1"/>
  <c r="M272"/>
  <c r="N272"/>
  <c r="N722" s="1"/>
  <c r="R335"/>
  <c r="Q335"/>
  <c r="P335"/>
  <c r="O335"/>
  <c r="N335"/>
  <c r="M335"/>
  <c r="R302"/>
  <c r="R366" s="1"/>
  <c r="Q302"/>
  <c r="Q366" s="1"/>
  <c r="P302"/>
  <c r="P366" s="1"/>
  <c r="O302"/>
  <c r="O366" s="1"/>
  <c r="N302"/>
  <c r="N366" s="1"/>
  <c r="M302"/>
  <c r="M366" s="1"/>
  <c r="O722" l="1"/>
  <c r="M722"/>
  <c r="P722"/>
  <c r="Q722"/>
  <c r="R724"/>
  <c r="P724"/>
  <c r="O724"/>
  <c r="M724"/>
  <c r="N724"/>
  <c r="Q724"/>
</calcChain>
</file>

<file path=xl/sharedStrings.xml><?xml version="1.0" encoding="utf-8"?>
<sst xmlns="http://schemas.openxmlformats.org/spreadsheetml/2006/main" count="4483" uniqueCount="1246">
  <si>
    <t>07</t>
  </si>
  <si>
    <t>Код методики расчета объема расходов</t>
  </si>
  <si>
    <t>04</t>
  </si>
  <si>
    <t>01</t>
  </si>
  <si>
    <t>08</t>
  </si>
  <si>
    <t>612</t>
  </si>
  <si>
    <t>611</t>
  </si>
  <si>
    <t>851</t>
  </si>
  <si>
    <t>244</t>
  </si>
  <si>
    <t>321</t>
  </si>
  <si>
    <t>Реквизиты нормативного правового акта, договора, соглашения</t>
  </si>
  <si>
    <t>Статья, пункт, подпункт, абзац муниципального правового акта, договора, соглашения</t>
  </si>
  <si>
    <t>Код раздела классификации расходов бюджета</t>
  </si>
  <si>
    <t>Код подраз-дела класси-фикации расходов бюджета</t>
  </si>
  <si>
    <t>Код целевой статьи класси-фикации расходов бюджета</t>
  </si>
  <si>
    <t>Код вида расходов класси-фикации расходов бюджета</t>
  </si>
  <si>
    <t>03</t>
  </si>
  <si>
    <t>10</t>
  </si>
  <si>
    <t>Наименование расходного обязательства</t>
  </si>
  <si>
    <t>14</t>
  </si>
  <si>
    <t>111</t>
  </si>
  <si>
    <t>360</t>
  </si>
  <si>
    <t>112</t>
  </si>
  <si>
    <t>Срок действия нормативного муниципального правового акта, договора, соглашения</t>
  </si>
  <si>
    <t>Код ГРБС</t>
  </si>
  <si>
    <t xml:space="preserve">ПЛАН </t>
  </si>
  <si>
    <t xml:space="preserve">ФАКТ </t>
  </si>
  <si>
    <t>1500220060</t>
  </si>
  <si>
    <t>103010Я590</t>
  </si>
  <si>
    <t>0700220470</t>
  </si>
  <si>
    <t>0700320180</t>
  </si>
  <si>
    <t>0700420070</t>
  </si>
  <si>
    <t>0700420530</t>
  </si>
  <si>
    <t>0700510080</t>
  </si>
  <si>
    <t>101020Ю590</t>
  </si>
  <si>
    <t>101010Э590</t>
  </si>
  <si>
    <t>1060120390</t>
  </si>
  <si>
    <t>119</t>
  </si>
  <si>
    <t>853</t>
  </si>
  <si>
    <t>106010К590</t>
  </si>
  <si>
    <t>102010И590</t>
  </si>
  <si>
    <t>0700110090</t>
  </si>
  <si>
    <t>0700520540</t>
  </si>
  <si>
    <t>0700620550</t>
  </si>
  <si>
    <t>1600420280</t>
  </si>
  <si>
    <t>8</t>
  </si>
  <si>
    <t>9</t>
  </si>
  <si>
    <t>11</t>
  </si>
  <si>
    <t>Организация проведения молодёжной акции «Рок – против наркотиков»</t>
  </si>
  <si>
    <t xml:space="preserve">Расходы на обеспечение деятельности (оказание услуг) учреждений дополнительного образования детей в сфере культуры. </t>
  </si>
  <si>
    <t xml:space="preserve">Реализация социальных проектов </t>
  </si>
  <si>
    <t xml:space="preserve">Акция для детей и подростков из социально-неблагополучных семей "Дети, в школу собирайтесь!" </t>
  </si>
  <si>
    <t xml:space="preserve">Проведение мероприятий по повышению общественной активности молодежи, творческой активности  </t>
  </si>
  <si>
    <t xml:space="preserve">Мероприятия, направленные на повышение престижа семьи и брака, значимости семейных ценностей </t>
  </si>
  <si>
    <t xml:space="preserve">Выплата персональных стипендий администрации района «Надежда Земли Киржачской» и районного фестиваля детского творчества «Солнечная карусель» и проведение торжественных церемоний их вручения лауреатам </t>
  </si>
  <si>
    <t>0000000000</t>
  </si>
  <si>
    <t>000</t>
  </si>
  <si>
    <t>1020170390</t>
  </si>
  <si>
    <t>10201S0390</t>
  </si>
  <si>
    <t>1030170390</t>
  </si>
  <si>
    <t>10301S0390</t>
  </si>
  <si>
    <t>9990070630</t>
  </si>
  <si>
    <t>1010170390</t>
  </si>
  <si>
    <t>10101S0390</t>
  </si>
  <si>
    <t>1010270390</t>
  </si>
  <si>
    <t>10102S0390</t>
  </si>
  <si>
    <t>Расходы, направленные на реализацию проектов-победителей конкурсов в сфере молодежной политики</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</si>
  <si>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</si>
  <si>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0800120800</t>
  </si>
  <si>
    <t>Мероприятия, направленные на развитие народного творчества, национальных искусств, ремесел</t>
  </si>
  <si>
    <t>2100220730</t>
  </si>
  <si>
    <t>Объем средств на исполнение расходного обязательства (руб.)</t>
  </si>
  <si>
    <t>Расходы на проведение цикла мероприятий по укреплению единства российской нации, обеспечению межнационального согласия, этнокультурного развития народов, взаимодействию с национально-культурными автономиями</t>
  </si>
  <si>
    <t xml:space="preserve">Организация и проведение районных мероприятий по повышению социальной активности различных категорий граждан </t>
  </si>
  <si>
    <t xml:space="preserve">Проведение фестивалей, конкурсов, спортивных мероприятий, направленных на пропаганду здорового образа жизни, сохранение и укрепление здоровья  </t>
  </si>
  <si>
    <t>Проведение военно-спортивных мероприятий, патриотических акций, конкурсов военно-патриотической направленности</t>
  </si>
  <si>
    <t xml:space="preserve">Организация деятельности центра военно-патриотического воспитания и подготовки граждан к военной службе Киржачского района </t>
  </si>
  <si>
    <t>Софинансирование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</si>
  <si>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 xml:space="preserve">в целом </t>
  </si>
  <si>
    <t>2100120720</t>
  </si>
  <si>
    <t>Поддержка общественных инициатив и мероприятий, направленных на формирование и укрепление гражданского патриотизма и российской гражданской идентичности</t>
  </si>
  <si>
    <t>0800120810</t>
  </si>
  <si>
    <t>0800320880</t>
  </si>
  <si>
    <t xml:space="preserve">не установлен </t>
  </si>
  <si>
    <t>Расходы на укрепление материально-технической базы музея</t>
  </si>
  <si>
    <t>1040172480</t>
  </si>
  <si>
    <t>10401S2480</t>
  </si>
  <si>
    <t xml:space="preserve">в целом   </t>
  </si>
  <si>
    <t xml:space="preserve">не установлен      </t>
  </si>
  <si>
    <t xml:space="preserve">        Молодежная политика </t>
  </si>
  <si>
    <t>1060271820</t>
  </si>
  <si>
    <t xml:space="preserve">МКУ "Управление культуры Киржачского района" </t>
  </si>
  <si>
    <t>Оплата налога за памятники градостроительства и архитектуры</t>
  </si>
  <si>
    <t>Постановление администрации Киржачского района от 09.10.2019 №1349 "Об утверждении Порядка определения объема и условий предоставления субсидий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на  финансовое обеспечение  выполнения муниципального задания на оказание муниципальных услуг (выполнение работ)"</t>
  </si>
  <si>
    <t>01.01.2020</t>
  </si>
  <si>
    <t xml:space="preserve">1).не установлен                           2).не установлен  </t>
  </si>
  <si>
    <t>999W058530</t>
  </si>
  <si>
    <t>999W070440</t>
  </si>
  <si>
    <t>1500220270</t>
  </si>
  <si>
    <t xml:space="preserve">1. 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</si>
  <si>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 xml:space="preserve">Организация и проведение районных спортивных и творческих мероприятий, фестивалей, конкурсов </t>
  </si>
  <si>
    <t>1060271960</t>
  </si>
  <si>
    <t>1600220990</t>
  </si>
  <si>
    <t>0700521010</t>
  </si>
  <si>
    <t>0700221000</t>
  </si>
  <si>
    <t>Расходы на организацию деятельности муниципального волонтерского штаба</t>
  </si>
  <si>
    <t>Выплата премий активной молодежи Киржачского района</t>
  </si>
  <si>
    <t>Расходы на формирование доступной среды в учреждениях культуры и дополнительного образования детей в сфере культуры</t>
  </si>
  <si>
    <t>Премии в области культуры, искусства и литературы.</t>
  </si>
  <si>
    <t>0700510040</t>
  </si>
  <si>
    <t>350</t>
  </si>
  <si>
    <t xml:space="preserve">1).Постановление  администрации Киржачского района от 23.09.2019 №1230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2).Постановление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</si>
  <si>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Расходы на обеспечение деятельности (оказание услуг) дворцов культуры, других учреждений культуры</t>
  </si>
  <si>
    <t>Расходы на обеспечение деятельности (оказание услуг) музея</t>
  </si>
  <si>
    <t>Расходы на обеспечение деятельности (оказание услуг) библиотек</t>
  </si>
  <si>
    <t>0800120980</t>
  </si>
  <si>
    <t>Реализация мероприятий по проведению общероссийского голосования по вопросу одобрения изменений в Конституцию Российской Федерации</t>
  </si>
  <si>
    <t>Осуществление расходов на реализацию мероприятий, связанных с обеспечением санитарно-эпидемиологической безопасности</t>
  </si>
  <si>
    <t>Расходы на организацию работы Киржачской правовой школы по профилактике молодежного экстремизма</t>
  </si>
  <si>
    <t>Укрепление антитеррористической защищенности, пожарной безопасности учреждений культуры и дополнительного образования детей в сфере культуры</t>
  </si>
  <si>
    <t>Расходы на предоставление компенсации по оплате за содержание и ремонт жилья, услуг теплоснабжения (отопления) и электроснабжения работникам культуры, а также компенсации расходов на оплату жилых помещений, отопления и освещения педагогическим работникам образовательных учреждений дополнительного образования детей в сфере культуры</t>
  </si>
  <si>
    <t>Софинансирование расходов на мероприятия по укреплению материально-технической базы музея</t>
  </si>
  <si>
    <t xml:space="preserve">1). Постановление администрации Киржачског о района №735 от 31.05.2018г.«Об утверждении порядка расходования субсидии, выделенной из областного бюджета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07 мая 2012 года №597, от 01 июня 2012 года №761»                                                                                                                                                                      2). 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</si>
  <si>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1).01.01.2018 2).01.01.2021</t>
  </si>
  <si>
    <t>1).29.06.2020 2).01.01.2020 3).01.01.2021</t>
  </si>
  <si>
    <t xml:space="preserve">1).Постановление администрации Киржачского района Владимирской области  от 29.06.2020 г. № 574 "Об утверждении порядка расходования иных межбюджетных трансфертов на мероприятия по укреплению материально - технической базы муниципальных музеев" 2).Постановление администрации Киржачского района Владимирской области  от 23.09.2019 г. № 1230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3). 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</si>
  <si>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1).05.06.2020 2).23.06.2020</t>
  </si>
  <si>
    <t>1).01.01.2020 2). 01.01.2021</t>
  </si>
  <si>
    <t xml:space="preserve">1).31.12.2020                           2).не установлен  </t>
  </si>
  <si>
    <t xml:space="preserve">1).не установлен                           2).31.12.2020    3).не установлен  </t>
  </si>
  <si>
    <t>Постановление администрации Киржачского района Владимирской области №545 от 22.06.2020 "О распределении и порядке расходования средств дотации на поддержку мер по обеспечению сбалансированности местных бюджетов в сумме 538848 рублей"</t>
  </si>
  <si>
    <t xml:space="preserve"> в целом </t>
  </si>
  <si>
    <t xml:space="preserve">не установлен                         </t>
  </si>
  <si>
    <t>Правовое основание финансового обеспечения полномочия (федеральный закон: номер, дата, статья, подстатья, пункт, подпункт)</t>
  </si>
  <si>
    <t>Р-1.2.1.001</t>
  </si>
  <si>
    <t>Р-1.3.1.003</t>
  </si>
  <si>
    <t>1030170445</t>
  </si>
  <si>
    <t>Р-2.3.1.004</t>
  </si>
  <si>
    <t>Р-1.3.1.005</t>
  </si>
  <si>
    <t>Р-1.3.1.006</t>
  </si>
  <si>
    <t>Р-2.3.1.011</t>
  </si>
  <si>
    <t>Р-2.3.1.013</t>
  </si>
  <si>
    <t>Р-2.3.1.035</t>
  </si>
  <si>
    <t>Р-1.3.1.018</t>
  </si>
  <si>
    <t>Р-1.3.1.019</t>
  </si>
  <si>
    <t>Р-1.3.1.020</t>
  </si>
  <si>
    <t>Р-1.3.1.021</t>
  </si>
  <si>
    <t>Р-1.3.1.022</t>
  </si>
  <si>
    <t>Р-1.3.1.023</t>
  </si>
  <si>
    <t>Р-1.3.1.024</t>
  </si>
  <si>
    <t>Р-2.3.1.030</t>
  </si>
  <si>
    <t>Р-2.3.1.034</t>
  </si>
  <si>
    <t>Р-1.3.1.009</t>
  </si>
  <si>
    <t>12</t>
  </si>
  <si>
    <t>2300221060</t>
  </si>
  <si>
    <t>10101L5192</t>
  </si>
  <si>
    <t>104A155900</t>
  </si>
  <si>
    <t>Р-1.2.1.002</t>
  </si>
  <si>
    <t>Р-2.3.1.032</t>
  </si>
  <si>
    <t>Р-2.1.1.033</t>
  </si>
  <si>
    <t>Р-2.3.1.037</t>
  </si>
  <si>
    <t>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t>
  </si>
  <si>
    <t xml:space="preserve">1. Постановление администрации Киржачского района Владимирской области №502 от 05.06.2020 "О распределениии порядке расходования средств дотации на поддержку мер по обеспечению сбалансированности местных бюджетов на 2020г. в сумме 135000 рублей"                                             2.Постановление администрации Киржачского района Владимирской области №552 от 23.06.20 "О распределениии порядке расходования средств дотации на поддержку мер по обеспечению сбалансированности местных бюджетов на 2020г. в сумме 57200 рублей" </t>
  </si>
  <si>
    <t>Дата вступления в силу муниципального правового акта, договора, соглашения</t>
  </si>
  <si>
    <t>Обеспечение учреждений культуры специализированным автотранспортом для обслуживания населения, в том числе сельского населения</t>
  </si>
  <si>
    <t>Р-1.3.1.007</t>
  </si>
  <si>
    <t>Р-2.3.1.008</t>
  </si>
  <si>
    <t>Осуществление комплекса мер, направленных на продвижение туристского потенциала Киржачского района</t>
  </si>
  <si>
    <t>Р-1.3.1.010</t>
  </si>
  <si>
    <t xml:space="preserve">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</si>
  <si>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 xml:space="preserve">в целом  </t>
  </si>
  <si>
    <t xml:space="preserve"> 01.01.2021</t>
  </si>
  <si>
    <t xml:space="preserve">не установлен  </t>
  </si>
  <si>
    <t>Р-2.1.1.012</t>
  </si>
  <si>
    <t xml:space="preserve">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</si>
  <si>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Р-1.3.1.014</t>
  </si>
  <si>
    <t>Р-1.3.1.015</t>
  </si>
  <si>
    <t>Р-1.3.1.016</t>
  </si>
  <si>
    <t>Р-1.3.1.017</t>
  </si>
  <si>
    <t>Р-1.1.1.025</t>
  </si>
  <si>
    <t>1. Постановление администрации Киржачского района Владимирской области№1089 от 26.10.2020г. "Об утверждении порядка расходования иных межбюджетных трансфертов, выделенных из областного бюджета на реализацию проекта - лауреата областного конкурса добровольческих проектов молодежи "Важное дело" в 2020г." 2.  Постановление администрации Киржачского района Владимирской области№1089 от 22.07.2021г. "Об утверждении порядка расходования иных межбюджетных трансфертов, выделенных из областного бюджета на реализацию проекта - лауреата областного конкурса добровольческих проектов молодежи "Важное дело" в 2021г."</t>
  </si>
  <si>
    <t>1. 26.10.2020 2. 22.07.2021</t>
  </si>
  <si>
    <t>Р-2.3.1.026</t>
  </si>
  <si>
    <t>Р-2.3.1.027</t>
  </si>
  <si>
    <t xml:space="preserve">в целом           </t>
  </si>
  <si>
    <t xml:space="preserve">не установлен                           </t>
  </si>
  <si>
    <t>Р-2.3.1.028</t>
  </si>
  <si>
    <t>Р-2.1.1.029</t>
  </si>
  <si>
    <t>в целом</t>
  </si>
  <si>
    <t>Р-2.1.1.031</t>
  </si>
  <si>
    <t>Мероприятия по укреплению материально-технической базы муниципальных музеев</t>
  </si>
  <si>
    <t xml:space="preserve">1. Постановление  администрации Киржачского района от 23.09.2019 №1230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2.  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</si>
  <si>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1. 01.01.2020       2. 01.01.2021</t>
  </si>
  <si>
    <t>1. 31.12.2020   2. не установлен</t>
  </si>
  <si>
    <t xml:space="preserve">Софинансирование расходов на мероприятия по укреплению материально-технической базы муниципальных музеев </t>
  </si>
  <si>
    <t>не установлен</t>
  </si>
  <si>
    <t>Р-1.3.1.038</t>
  </si>
  <si>
    <t>104A155199</t>
  </si>
  <si>
    <t xml:space="preserve">Расходы на обеспечение деятельности (оказание услуг) муниципального казенного учреждения "Управление культуры Киржачского района" </t>
  </si>
  <si>
    <t>Указ Президента РФ                                 №597 от 07.05.2012г.;            Указ Президента РФ                                         №761 от 01.06.2012г.</t>
  </si>
  <si>
    <t>Предоставление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учреждений дополнительного образования детей в сфере культуры</t>
  </si>
  <si>
    <t>1). 25.03.2010  2). 05.07.2021  3). 01.04.2010</t>
  </si>
  <si>
    <t>1).05.07.2021 2).не установлен  3).не установлен</t>
  </si>
  <si>
    <t>Предоставление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</si>
  <si>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 xml:space="preserve">1).Постановление администрации Киржачского района Владимирской области  от 29.06.2020 г. № 574 "Об утверждении порядка расходования иных межбюджетных трансфертов на мероприятия по укреплению материально - технической базы муниципальных музеев"                                                                2). 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</si>
  <si>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1).29.06.2020 2).01.01.2021</t>
  </si>
  <si>
    <t xml:space="preserve">в целом       </t>
  </si>
  <si>
    <t xml:space="preserve">не установлен                     </t>
  </si>
  <si>
    <t xml:space="preserve">2. 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</si>
  <si>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11.03.2020г.</t>
  </si>
  <si>
    <t>131-ФЗ   06.10.2003 ст.15, подстатья 1, п.11</t>
  </si>
  <si>
    <t>131-ФЗ  06.10.2003  ст.17, п.5</t>
  </si>
  <si>
    <t>131-ФЗ  06.10.2003  ст.15, подстатья 1, п.6.1</t>
  </si>
  <si>
    <t>131-ФЗ  06.10.2003  ст.15.1 подстатья 1, п.8</t>
  </si>
  <si>
    <t>131-ФЗ   06.10.2003 ст.15, подстатья 1, п.19.1</t>
  </si>
  <si>
    <t>131-ФЗ, 06.10.2003, ст.15, подстатья 1, п.27</t>
  </si>
  <si>
    <t>131-ФЗ   06.10.2003 ст.15.1, подстатья 1, п.1</t>
  </si>
  <si>
    <t>131-ФЗ   06.10.2003 ст.15, подстатья 1, п.19</t>
  </si>
  <si>
    <t>131-ФЗ  06.10.2003  ст.15, подстатья 1, п.6.2</t>
  </si>
  <si>
    <t>131-ФЗ   06.10.2003 ст.15, подстатья 1, п.19.3</t>
  </si>
  <si>
    <t xml:space="preserve"> в целом</t>
  </si>
  <si>
    <t xml:space="preserve">Закон Владимирской области    №122-ОЗ от 07.12.2020 </t>
  </si>
  <si>
    <t xml:space="preserve">Проект постановления администрации Киржачского района Владимирской области  "Об утверждении порядка расходования средств на реализацию муниципальной программы муниципального образования Киржачский район "Развитие туризма" </t>
  </si>
  <si>
    <t>проект</t>
  </si>
  <si>
    <t xml:space="preserve">Постановление администрации Киржачского района от 13.03.2020 г. №255 "Об утверждении порядка расходования средств бюджета муниципального образования, предусмотренных на реализацию муниципальной программы муниципального образования Киржачский район "Развитие культуры и туризма"              </t>
  </si>
  <si>
    <t>13.03.2020</t>
  </si>
  <si>
    <t xml:space="preserve">Постановление администрации Киржачского района от 13.03.2020 г. №255 "Об утверждении порядка расходования средств бюджета муниципального образования, предусмотренных на реализацию муниципальной программы муниципального образования Киржачский район "Развитие культуры и туризма"                      </t>
  </si>
  <si>
    <t xml:space="preserve"> в целом  </t>
  </si>
  <si>
    <t>Мероприятия по вопросам воспитания толерантности, нетерпимости ксенофобии, экстремизма в молодежной среде</t>
  </si>
  <si>
    <t xml:space="preserve">01.01.2020 </t>
  </si>
  <si>
    <t xml:space="preserve">Техническое оснащение муниципальных музеев </t>
  </si>
  <si>
    <t>Постановление администрации Владимирской области от 05.07.2021 №411 «Об утверждении порядка предоставления из областного бюджета бюджетам муниципальных образований субвенции на предоставление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</si>
  <si>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1). Постановление Губернатора Владимирской области от 25.03.2010 №357 "О предоставлении мер социальной поддержки работникам культуры и педагогическим работникам образовательных учреждений дополнительного образования детей в сфере культуры"                                  2). Постановление администрации Владимирской области от 05.07.2021 №411 «Об утверждении порядка предоставления из областного бюджета бюджетам муниципальных образований субвенции на предоставление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
3). Постановление главы района от 11.05.2010 №485 "О порядке предоставления мер социальной поддержки работникам культуры"</t>
  </si>
  <si>
    <t>Р-1.1.2.047</t>
  </si>
  <si>
    <t>Р-2.1.1.036</t>
  </si>
  <si>
    <t>Р-1.3.1.039</t>
  </si>
  <si>
    <t>Р-1.3.1.040</t>
  </si>
  <si>
    <t>Р-2.1.1.041</t>
  </si>
  <si>
    <t>Р-2.3.1.042</t>
  </si>
  <si>
    <t>Р-1.3.1.043</t>
  </si>
  <si>
    <t>Р-1.3.1.044</t>
  </si>
  <si>
    <t>Р-2.1.1.045</t>
  </si>
  <si>
    <t>Р-2.3.1.046</t>
  </si>
  <si>
    <t>Р-1.1.2.048</t>
  </si>
  <si>
    <t>Р-1.1.2.049</t>
  </si>
  <si>
    <t>Код расходного обязательства</t>
  </si>
  <si>
    <t>Управление образования администрации Киржачского района</t>
  </si>
  <si>
    <t>Управление образования администрации района</t>
  </si>
  <si>
    <t>Р-1.3.1.01</t>
  </si>
  <si>
    <t xml:space="preserve">Укрепление антитеррористической защищенности образовательных организаций </t>
  </si>
  <si>
    <t>Федеральный закон от 06.10.2003 N 131-ФЗ "Об общих принципах организации местного самоуправления в Российской Федерации" (ст.15, подст.1, п.1)</t>
  </si>
  <si>
    <t xml:space="preserve">Постановление администрации 
Киржачского района Владимирской
области от 29.12.2018 №1985 «Об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
</t>
  </si>
  <si>
    <t>0800120850</t>
  </si>
  <si>
    <t>Р-2.3.1.01</t>
  </si>
  <si>
    <t>Р-2.3.1.02</t>
  </si>
  <si>
    <t xml:space="preserve">Укрепление антитеррористической защищенности, пожарной безопасности, обновление материально-технической базы образовательных организаций </t>
  </si>
  <si>
    <t>Федеральный закон от 06.10.2003 N 131-ФЗ "Об общих принципах организации местного самоуправления в Российской Федерации"  (ст.15, подст.1, п.1)</t>
  </si>
  <si>
    <t xml:space="preserve">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
</t>
  </si>
  <si>
    <t>Постановление администрации 
Киржачского района Владимирской
области от 29.12.2018 №1985 «Об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</si>
  <si>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Р-1.3.1.03</t>
  </si>
  <si>
    <t xml:space="preserve">Расходы на обеспечение деятельности  (оказание услуг) муниципальных казённых дошкольных образовательных учреждений </t>
  </si>
  <si>
    <t>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t>
  </si>
  <si>
    <t>0910104590</t>
  </si>
  <si>
    <t>02</t>
  </si>
  <si>
    <t>247</t>
  </si>
  <si>
    <t>Р-2.3.1.04</t>
  </si>
  <si>
    <t>Расходы на обеспечение деятельности  (оказание услуг) муниципальных бюджетных дошкольных образовательных учреждений</t>
  </si>
  <si>
    <t xml:space="preserve">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    </t>
  </si>
  <si>
    <t>0910105590</t>
  </si>
  <si>
    <t xml:space="preserve"> Постановление  Администрации Киржачского района от 31.12.2019 №1851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и учреждениям дополнительного образования детей,подведомственных управлению образования Киржачского района на финансовое обеспечение выполнения муниципального задания на оказание муниципальных услуг (выполнение работ)</t>
  </si>
  <si>
    <t>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</si>
  <si>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с 01.01.2020</t>
  </si>
  <si>
    <t>Р-1.2.1.05</t>
  </si>
  <si>
    <t>Предоставление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</si>
  <si>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Закон ВО от 05.10.2020 №73-ОЗ "О наделении органов местного самоуправления муниципальных образований ВО отдельными государственными полномочиями ВО по предоставлению мер социальной поддержки педагогическим работникам и 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</si>
  <si>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0910170590</t>
  </si>
  <si>
    <t>Постановление главы района от 20.05.2011 №216 "О предоставлении мер социальной поддержки педагогическим работникам и иным специалистам образовательных учреждений системы образования Киржачского района" (Закон Владимирской области от 02.10.2007 года №120-ОЗ«О социальной поддержке и социальном обслуживании отдельных категорий граждан во Владимирской области")</t>
  </si>
  <si>
    <t>Р-1.1.1.06</t>
  </si>
  <si>
    <t xml:space="preserve">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t>
  </si>
  <si>
    <t xml:space="preserve">Постановление администрации Киржачского района от 04.03.2020 №204 "О мерах по реализации постановления администрации Владимирской области от 21.01.2020 №24 «Об утверждении нормативов предусмотренных пунктом 3 статьи 8 Федерального закона от 29.12.2012 №273-Ф" </t>
  </si>
  <si>
    <t>0910171830</t>
  </si>
  <si>
    <t>Р-2.1.1.06</t>
  </si>
  <si>
    <t>Р-2.3.1.07</t>
  </si>
  <si>
    <t xml:space="preserve"> Формирование доступной среды в сфере образования (реконструкция, переоборудование и оснащение элементами доступности помещений и сооружений на них)</t>
  </si>
  <si>
    <t>Постановление администрации Киржачского района ВО от 11.03.2020г.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района","Противодействие злоупотреблению наркотиками и их незаконному обороту","Формирование доступной среды, жизнедеятельности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t>
  </si>
  <si>
    <t>1600220690</t>
  </si>
  <si>
    <t>Р-1.2.1.08</t>
  </si>
  <si>
    <t xml:space="preserve">Поддержка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</si>
  <si>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В проекте</t>
  </si>
  <si>
    <t>0910171473</t>
  </si>
  <si>
    <t>Р-2.1.1.08</t>
  </si>
  <si>
    <t>Р-1.3.1.09</t>
  </si>
  <si>
    <t xml:space="preserve">Софинансирование поддержки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</si>
  <si>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09101S1473</t>
  </si>
  <si>
    <t>Р-2.3.1.09</t>
  </si>
  <si>
    <t>Р-1.3.1.10</t>
  </si>
  <si>
    <t>Мероприятия направленные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t>
  </si>
  <si>
    <t>Постановление администрации Киржачского района Владимирской области от 29.03.2017 № 347 "О порядке расходования денежных средств выделенных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2017 -2020 годы».</t>
  </si>
  <si>
    <t>1900320680</t>
  </si>
  <si>
    <t>410</t>
  </si>
  <si>
    <t>Р-2.3.1.10</t>
  </si>
  <si>
    <t>464</t>
  </si>
  <si>
    <t>Р-1.1.1.11</t>
  </si>
  <si>
    <t>Расходы, связанные с профилактикой и предотвращением коронавирусной инфекции в муниципальных образовательных организациях</t>
  </si>
  <si>
    <t>Постановление администрации Киржачского района Владимирской области от 28.08.2020 №825 "Об утверждении Порядка расходования  субсидии из областного бюджета бюджету муниципального образования Киржачский район на финансовое обеспечение мероприятий, связанных с профилактикой и предотвращением коронавирусной инфекции (COVID-19) в муниципальных образовательных организациях, в частных образовательных организациях."</t>
  </si>
  <si>
    <t>0910171950</t>
  </si>
  <si>
    <t>Р-2.1.1.11</t>
  </si>
  <si>
    <t>Р-1.3.1.11</t>
  </si>
  <si>
    <t xml:space="preserve">Софинансирование расходов, связанных с профилактикой и предотвращением коронавирусной инфекции в муниципальных образовательных организациях </t>
  </si>
  <si>
    <t>09101S1950</t>
  </si>
  <si>
    <t>Р-2.3.1.11</t>
  </si>
  <si>
    <t>Р-1.1.1.12</t>
  </si>
  <si>
    <t>Расходы на подготовку муниципальных  общеобразовательных организаций к началу учебного года и оздоровительных лагерей к летнему периоду</t>
  </si>
  <si>
    <t>Постановление администрации Киржачского района Владимирской области от 18.06.2020 №536/1 "Об утверждении Порядка расходования  субсидии из областного бюджета бюджету муниципального образования Киржачский район на подготовку муниципальных образовательных организаций к началу учебного года и оздоровительных лагерей к летнему периоду".</t>
  </si>
  <si>
    <t>0910171930</t>
  </si>
  <si>
    <t>Р-2.1.1.12</t>
  </si>
  <si>
    <t>Р-1.3.1.12</t>
  </si>
  <si>
    <t>Софинансирование расходов на подготовку муниципальных  образовательных организаций к началу учебного года и оздоровительных лагерей к летнему периоду</t>
  </si>
  <si>
    <t>09101S1930</t>
  </si>
  <si>
    <t>Р-2.3.1.12</t>
  </si>
  <si>
    <t>Р-2.3.1.13</t>
  </si>
  <si>
    <t>Расходы за счет резервного фонда администрации Киржаского района для ликвидации ЧС</t>
  </si>
  <si>
    <t>Постановление администрации Киржачского района Владимирской области №67 от 27.01.2021 "О выделении финансовых средств из резервного фонда администрации Киржачского района"</t>
  </si>
  <si>
    <t>9990020021</t>
  </si>
  <si>
    <t>Р-1.3.1.14</t>
  </si>
  <si>
    <t>Подготовка муниципальных образовательных организаций к началу учебного года и оздоровительных лагерей к летнему периоду</t>
  </si>
  <si>
    <t>Соглашение о предоставлении дотации на поддержку мер по обеспечению сбалансированности местных бюджетов на 2021 год бюджету муниципального образования Киржачский район от 21.04.2021 №101</t>
  </si>
  <si>
    <t>до полного выполнения обязательств</t>
  </si>
  <si>
    <t>0910170442</t>
  </si>
  <si>
    <t>Р-2.3.1.14</t>
  </si>
  <si>
    <t>Р-1.3.1.15</t>
  </si>
  <si>
    <t>Премиальные выплаты педагогическим работникам по итогам работы за 2020/2021 учебный год</t>
  </si>
  <si>
    <t>Соглашение о предоставлении дотации на поддержку мер по обеспечению сбалансированности местных бюджетов на 2021 год бюджету муниципального образования Киржачский район от 19.08.2021 №171</t>
  </si>
  <si>
    <t>0910170445</t>
  </si>
  <si>
    <t>Р-2.3.1.15</t>
  </si>
  <si>
    <t>Р-1.3.1.16</t>
  </si>
  <si>
    <t>Расходы на обеспечение деятельности  муниципальных казённых школ-детских садов, школ начальных, неполных средних и средних.</t>
  </si>
  <si>
    <t>0910106590</t>
  </si>
  <si>
    <t>3</t>
  </si>
  <si>
    <t>852</t>
  </si>
  <si>
    <t>Р-2.3.1.17</t>
  </si>
  <si>
    <t xml:space="preserve">Расходы на обеспечение деятельности  муниципальных бюджетных школ-детских садов, школ начальных, неполных средних и средних </t>
  </si>
  <si>
    <t>0910107590</t>
  </si>
  <si>
    <t>Постановление  Администрации Киржачского района от 31.12.2019 №1851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и учреждениям дополнительного образования детей,подведомственных управлению образования Киржачского района на финансовое обеспечение выполнения муниципального задания на оказание муниципальных услуг (выполнение работ)</t>
  </si>
  <si>
    <t xml:space="preserve"> 01.01.2020</t>
  </si>
  <si>
    <t>Р-2.3.1.18</t>
  </si>
  <si>
    <t xml:space="preserve">Капитальный ремонт учреждений образования </t>
  </si>
  <si>
    <t>0910123040</t>
  </si>
  <si>
    <t>Р-2.3.1.19</t>
  </si>
  <si>
    <t xml:space="preserve">Строительство пристроя к зданию МБОУ СОШ №5, расположенному по адресу: Владимирская область, город Киржач, улица 40 лет Октября, дом 17 </t>
  </si>
  <si>
    <t>0910140270</t>
  </si>
  <si>
    <t>Р-1.3.1.20</t>
  </si>
  <si>
    <t>Расходы по проезду на общественном транспорте (кроме такси) до места работы и обратно педагогическим работникам образовательных учреждений, расположенных в сельской местности, проживающим в другой местности.</t>
  </si>
  <si>
    <t xml:space="preserve">Федеральный закон от 06.10.2003 N 131-ФЗ "Об общих принципах организации местного самоуправления в Российской Федерации"(ст.15, подст.1, п.1) </t>
  </si>
  <si>
    <t>0910110060</t>
  </si>
  <si>
    <t>Постановление адм.Киржачского района от 03.04.2013 №454 "Об утв. Порядка опл. расх. по проезду на общественном транспорте (кроме такси) до места работы и обратно педагогических работников образовательных учреждений, расположенных в сельской местности, проживающим в другой местности"</t>
  </si>
  <si>
    <t>Р-1.1.1.21</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</si>
  <si>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образованя детей в муниципальных общеобразовательных организацях</t>
  </si>
  <si>
    <t>Р-2.1.1.21</t>
  </si>
  <si>
    <t>Р-1.2.1.22</t>
  </si>
  <si>
    <t>Расходы на ежемесячное денежное вознаграждение за классное руководство педагогическим работникам муниципальных общеобразовательных организаций</t>
  </si>
  <si>
    <t>Постановление администрации Киржачского района от 13.10.2020 №1041 "Об утверждении порядка расходования иного межбюджетного трансферта из областного бюджета бюджету Киржачского муниципального района на ежемесячное денежное вознаграждение за классное руководство педагогическим работникам муниципальных общеобразовательных учреждений</t>
  </si>
  <si>
    <t>0910153031</t>
  </si>
  <si>
    <t>Р-2.2.1.22</t>
  </si>
  <si>
    <t>Р-2.1.1.23</t>
  </si>
  <si>
    <t>Расходы на премии лучшим учителям за достижения в педагогической деятельности</t>
  </si>
  <si>
    <t>Постановление администрации Киржачского района от 13.10.2020 №1033 "Об утверждении Порядка расходования иных межбюджетных трансфертов из областного бюджета бюджету муниципального образования Киржачский район на грантовую поддержку организаций в сфере образования в 2020 году"</t>
  </si>
  <si>
    <t>0910171480</t>
  </si>
  <si>
    <t>Р-1.1.1.24</t>
  </si>
  <si>
    <t>Расходы на подготовку муниципальных общеобразовательных организаций  к началу учебного года и оздоровительных лагерей к летнему периоду</t>
  </si>
  <si>
    <t xml:space="preserve"> Постановление администрации Киржачского района Владимирской области от 18.06.2020 №536/1 "Об утверждении Порядка расходования  субсидии из областного бюджета бюджету муниципального образования Киржачский район на подготовку муниципальных образовательных организаций к началу учебного года и оздоровительных лагерей к летнему периоду".</t>
  </si>
  <si>
    <t>Р-2.1.1.24</t>
  </si>
  <si>
    <t>Р-1.3.1.24</t>
  </si>
  <si>
    <t>Софинансирование расходов на подготовку муниципальных общеобразовательных организаций  к началу учебного года и оздоровительных лагерей к летнему периоду</t>
  </si>
  <si>
    <t>Р-2.3.1.24</t>
  </si>
  <si>
    <t>Р-1.3.1.25</t>
  </si>
  <si>
    <t>Обеспечение мероприятий по организации питания обучающихся, воспитанников  муниципальных общеобразовательных учреждений и образовательных учреждений  для дошкольного и младшего школьного возраста, расположенных на территории Киржачского района.</t>
  </si>
  <si>
    <t>0910120870</t>
  </si>
  <si>
    <t>Р-2.3.1.25</t>
  </si>
  <si>
    <t>Р-1.1.1.26</t>
  </si>
  <si>
    <t>Поддержка приоритетных направлений развития отрасли образования  (предоставление дополнительного финансового обеспечения мероприятий по организации питания обучающихся 1-4 классов в муниципальных образовательных организациях)</t>
  </si>
  <si>
    <t xml:space="preserve">    Постановления администрации Киржачского района Владимирской области от 04.03.2019
 № 301 «Об утверждении Порядка расходования субсидии из областного бюджета на поддержку приоритетных направлений развития отрасли образования»</t>
  </si>
  <si>
    <t>0910171470</t>
  </si>
  <si>
    <t>Р-2.1.1.26</t>
  </si>
  <si>
    <t>Р-1.3.1.26</t>
  </si>
  <si>
    <t>Софинансирование поддержки приоритетных направлений развития отрасли образования (предоставление дополнительного финансового обеспечения мероприятий по организации питания обучающихся 1 - 4 классов в муниципальных образовательных организациях)</t>
  </si>
  <si>
    <t>09101S1470</t>
  </si>
  <si>
    <t>Р-2.3.1.26</t>
  </si>
  <si>
    <t>Р-1.1.1.27</t>
  </si>
  <si>
    <t xml:space="preserve">Предоставление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t>
  </si>
  <si>
    <t>Р-2.1.1.28</t>
  </si>
  <si>
    <t>Оснащение пунктов проведения экзаменов системами видеонаблюдения при проведении итоговой аттестации по образовательным программам среднего общего образования.</t>
  </si>
  <si>
    <t xml:space="preserve">Постановление администрации Киржачского района от 28.12.2016 №1542  "Об утверждении Порядка расходования средств иных межбюджетных трансфертов из областного бюджета бюджетам муниципальных образований Владимирской обл.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(Постановление администрации Владимирской области) от 31.01.2019 № 48 «Об утверждении государственной программы Владимирской области "Развитие образования" </t>
  </si>
  <si>
    <t>0910170960</t>
  </si>
  <si>
    <t>Р-2.2.1.29</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</si>
  <si>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</si>
  <si>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Постановление адм.Киржачского района от 26.03.2021 №393 "Об утверждении Порядка расходования  субсидий из областного бюджета на создание в общеобразовательных организациях, расположенных в сельской местности и малых городах, условий для занятия физической культурой и спортом в 2021 году". </t>
  </si>
  <si>
    <t>091Е250970</t>
  </si>
  <si>
    <t>Р-1.3.1.30</t>
  </si>
  <si>
    <t>Мероприятия, направленные на реализацию МП МО Киржачский район "Комплексное развитие социальной инфраструктуры в Киржачском районе Владимирской области на 2017-2020 годы"</t>
  </si>
  <si>
    <t xml:space="preserve"> 31.12.2020</t>
  </si>
  <si>
    <t>Р-2.3.1.30</t>
  </si>
  <si>
    <t>Р-1.1.1.31</t>
  </si>
  <si>
    <t>Поддержка приоритетных направлений развития отрасли образования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</si>
  <si>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Постановление администрации Киржачского района Владимирской области от28.04.2021 №573 "Об утверждении Порядка расходования  субсидии из областного бюджета бюджету муниципального образования Киржачский район на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</si>
  <si>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Р-1.3.1.31</t>
  </si>
  <si>
    <t>Софинансирование поддержки приоритетных направлений развития отрасли образования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</si>
  <si>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09101S1474</t>
  </si>
  <si>
    <t>Р-1.3.1.32</t>
  </si>
  <si>
    <t>Расходы на приобретение транспортных средств для подвоза обучающихся сельских школ</t>
  </si>
  <si>
    <t>0910120320</t>
  </si>
  <si>
    <t>Р-2.2.1.33</t>
  </si>
  <si>
    <t>Создание и обеспечение функционирования центров образования естественно-научной и технологической направленности в общеобразователных органиазациях, расположенных в сельской местности и малых городах</t>
  </si>
  <si>
    <t xml:space="preserve"> Постановление администрации Киржачского района Владимирской области от 28.02.2020 № 191  «Об утверждении Порядка расходования  субсидий из областного бюджета на создание (обновление) материально-технической базы для реализации основных и дополнительных программ цифрового и гуманитарного профилей в общеобразовательных организациях, расположенных в сельской местности и малых городах</t>
  </si>
  <si>
    <t>091Е151690</t>
  </si>
  <si>
    <t>Р-2.1.1.33</t>
  </si>
  <si>
    <t>Р-2.3.1.33</t>
  </si>
  <si>
    <t>Р-1.2.1.33</t>
  </si>
  <si>
    <t xml:space="preserve">Постановление администрации Киржачского района Владимирской области от 01.04.2021 №420 "Об утверждении Порядка расходования  субсидий из областного бюджета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t>
  </si>
  <si>
    <t>Р-1.1.1..33</t>
  </si>
  <si>
    <t>Р-1.3.1.33</t>
  </si>
  <si>
    <t>Р-2.2.1.34</t>
  </si>
  <si>
    <t>Постановление администрации Киржачского района от 23.03.2021 №347 "Об устверждении Порядка расходования субсидий из областного бюджета на создание и обеспечение функционирования центрв образования естественно-научной и технологиечской направленностей в общеобразовательных организациях, расположенных в сельской местности и малых городах"</t>
  </si>
  <si>
    <t>Р-2.1.1.34</t>
  </si>
  <si>
    <t>Р-2.3.1.34</t>
  </si>
  <si>
    <t>Р-1.2.1.35</t>
  </si>
  <si>
    <t>Обеспечение образовательных организаций материально-технической базой для внедрения цифровой образовательной среды</t>
  </si>
  <si>
    <t xml:space="preserve">Постановление администрации Киржачского района Владимирской области от 24.03.2021 №394 "Об утверждении Порядка расходования  субсидий из областного бюджета на обеспечение образовательных организаций материально-технической базой для внедрения цифровой образовательной среды в 2021 году." </t>
  </si>
  <si>
    <t>091Е452100</t>
  </si>
  <si>
    <t>Р-1.1.1.35</t>
  </si>
  <si>
    <t>Р-1.3.1.35</t>
  </si>
  <si>
    <t>Р-2.2.1.35</t>
  </si>
  <si>
    <t>Р-2.1.1.35</t>
  </si>
  <si>
    <t>Р-2.3.1.35</t>
  </si>
  <si>
    <t>Р-2.2.1.36</t>
  </si>
  <si>
    <t>Расходы на внедрение целевой модели цифровой образовательной среды в общеобразовательных организациях и профессиональных образовательных организациях (Предоставление субсидий бюджетным, автономным учреждениям и иным некоммерческим  организациям)</t>
  </si>
  <si>
    <t xml:space="preserve">  Постановление администрации Киржачского района Владимирской области от 28.02.2020 №191/1 "Об утверждении Порядка расходования  субсидий из областного бюджета на внедрение целевой модели цифровой образовательной среды в общеобразовательных организациях и профессиональных образовательных организациях в 2020 году"</t>
  </si>
  <si>
    <t>091Е452101</t>
  </si>
  <si>
    <t>Р-2.1.1.36</t>
  </si>
  <si>
    <t>Р-2.3.1.36</t>
  </si>
  <si>
    <t>Р-1.1.1.37</t>
  </si>
  <si>
    <t>Р-1.3.1.38</t>
  </si>
  <si>
    <t>Р-1.2.1.39</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</si>
  <si>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t>
  </si>
  <si>
    <t>Постановление администрации Киржачского района Владимирской области от 01.09.2020 №841 "Об утверждении порядка расходования  субсидий из областного бюджета на организацию бесплатного горячего питания обучающихся, получающих начальное общее образование в муниципальных образовательных организациях".</t>
  </si>
  <si>
    <t>09101R3041</t>
  </si>
  <si>
    <t>Р-1.2.1.40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</si>
  <si>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</si>
  <si>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09101L3041</t>
  </si>
  <si>
    <t>Р-1.3.1.41</t>
  </si>
  <si>
    <t>Постановление администрации 
Киржачского района Владимирской
области от 29.12.2018 №1985«Об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</si>
  <si>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Р-2.3.1.42</t>
  </si>
  <si>
    <t>Р-1.3.1.43</t>
  </si>
  <si>
    <t>Р-2.3.1.44</t>
  </si>
  <si>
    <t>Р-1.3.1.45</t>
  </si>
  <si>
    <t xml:space="preserve">Поддержка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</si>
  <si>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Р-1.3.1.46</t>
  </si>
  <si>
    <t xml:space="preserve">Софинансирование поддержки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</si>
  <si>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07101S1473</t>
  </si>
  <si>
    <t>Р-2.1.1.47</t>
  </si>
  <si>
    <t>Создание и оборудование кабинетов наркопрофилактики в образовательных организациях</t>
  </si>
  <si>
    <t>1500471690</t>
  </si>
  <si>
    <t>Р-1.3.1.48</t>
  </si>
  <si>
    <t>Софинансирование расходов на создание и оборудование кабинетов наркопрофилактики в образовательных организациях</t>
  </si>
  <si>
    <t>15004S1690</t>
  </si>
  <si>
    <t>Р-1.1.1.49</t>
  </si>
  <si>
    <t>Р-2.1.1.49</t>
  </si>
  <si>
    <t>Р-2.3.1.50</t>
  </si>
  <si>
    <t>Расходы на обеспечение деятельности (оказание услуг) учреждений по внешкольной работе с детьми.</t>
  </si>
  <si>
    <t>091010Д590</t>
  </si>
  <si>
    <t>Р-5.3.1.51</t>
  </si>
  <si>
    <t>Обеспечение персонифицированного финансирования дополнительного оборазования детей</t>
  </si>
  <si>
    <t>Федеральный закон от 06.10.2003 N 131-ФЗ "Об общих принципах организации местного самоуправления в Российской Федерации" 
(ст.15, подст.1, п.1)</t>
  </si>
  <si>
    <t xml:space="preserve">Постановление администрации Киржачского района Владимирской области от 08.10.2020 №1027 "Об утверждении Положения о персонифицированном дополнительном образовании детей в Киржачском районе"        </t>
  </si>
  <si>
    <t>0910160031</t>
  </si>
  <si>
    <t>633</t>
  </si>
  <si>
    <t>Р-2.3.1.52</t>
  </si>
  <si>
    <t xml:space="preserve">
Постановление администрации 
Киржачского района Владимирской
области от 29.12.2018 №1985«Об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</si>
  <si>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Р-2.1.1.53</t>
  </si>
  <si>
    <t xml:space="preserve">Поддержка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организаций дополнительного образования до уровня не менее 100% от уровня средней заработной платы учителей в регионе) </t>
  </si>
  <si>
    <t>Постановления администрации Киржачского района Владимирской области от 04.03.2019 № 301 «Об утверждении Порядка расходования субсидии из областного бюджета на поддержку приоритетных направлений развития отрасли образования»</t>
  </si>
  <si>
    <t>0910171471</t>
  </si>
  <si>
    <t>Р-2.3.1.54</t>
  </si>
  <si>
    <t xml:space="preserve">Софинансирование поддержки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организаций дополнительного образования до уровня не менее 100% от уровня средней заработной платы учителей в регионе) </t>
  </si>
  <si>
    <t>09101S1471</t>
  </si>
  <si>
    <t>Р-2.3.1.55</t>
  </si>
  <si>
    <t>Р-2.3.1.56</t>
  </si>
  <si>
    <t>Р-2.3.1.57</t>
  </si>
  <si>
    <t xml:space="preserve">Федеральный закон от 06.10.2003 N 131-ФЗ "Об общих принципах организации местного самоуправления в Российской Федерации" (ст.15, подст.1, п.1) </t>
  </si>
  <si>
    <t>Постановление администрации Киржачского района Владимирской области от 29.03.2017 №347 "О порядке расходования денежных средств выделенных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2017 -2020 годы».</t>
  </si>
  <si>
    <t>Р-2.1.1.58</t>
  </si>
  <si>
    <t xml:space="preserve"> Постановление администрации Киржачского района Владимирской области от 18.06.2020 №536/1 "Об утверждении Порядка расходования  субсидии из областного бюджета бюджету муниципального образования Киржачский район на подготовку муниципальных образовательных организаций к началу учебного года и оздоровительных лагерей к летнему периоду"</t>
  </si>
  <si>
    <t>Р-2.3.1.59</t>
  </si>
  <si>
    <t>Р-2.3.1.60</t>
  </si>
  <si>
    <t>Постановление администрации Киржачского района Владимирской области от 18.06.2020 №536/1 "Об утверждении Порядка расходования  субсидии из областного бюджета бюджету муниципального образования Киржачский район на подготовку муниципальных образовательных организаций к началу учебного года и оздоровительных лагерей к летнему периоду"</t>
  </si>
  <si>
    <t>Р-2.3.1.61</t>
  </si>
  <si>
    <t>Р-1.3.1.62</t>
  </si>
  <si>
    <t xml:space="preserve">Организация временной занятости несовершеннолетних в период летних каникул </t>
  </si>
  <si>
    <t>0700510070</t>
  </si>
  <si>
    <t>Р-2.3.1.63</t>
  </si>
  <si>
    <t xml:space="preserve">Проведение фестивалей, конкурсов, спортивных мероприятий, направленных на пропаганду здорового образа жизни, сохранение и укрепление здоровья </t>
  </si>
  <si>
    <t>Р-2.3.1.64</t>
  </si>
  <si>
    <t xml:space="preserve">Проведение мероприятий по повышению общественной активности молодежи </t>
  </si>
  <si>
    <t>Р-2.3.1.65</t>
  </si>
  <si>
    <t>Обеспечение участия обучающихся образовательных организаций в региональных и всероссийских мероприятиях (МП МО Киржачский район "Социальное и демографическое развитие Киржачского района")</t>
  </si>
  <si>
    <t xml:space="preserve">Федеральный закон от 06.10.2003 N 131-ФЗ "Об общих принципах организации местного самоуправления в Российской Федерации" </t>
  </si>
  <si>
    <t>0700520860</t>
  </si>
  <si>
    <t>Р-2.3.1.66</t>
  </si>
  <si>
    <t>Организация и проведение мероприятий, посвященных общественно-значимым событиям и памятным датам в сфере образования</t>
  </si>
  <si>
    <t>0700220480</t>
  </si>
  <si>
    <t>Р-2.3.1.67</t>
  </si>
  <si>
    <t>Органиазация и проведение месячника оборонно-массовой спортивной работы</t>
  </si>
  <si>
    <t>0700420520</t>
  </si>
  <si>
    <t>Р-2.3.1.68</t>
  </si>
  <si>
    <t>Организация и проведение муниципальной гуманитарной олимпиады школьников "Умники и умницы земли Владимирской"</t>
  </si>
  <si>
    <t>0700521070</t>
  </si>
  <si>
    <t>Р-1.3.1.69</t>
  </si>
  <si>
    <t xml:space="preserve">Расходы на мероприятия по оздоровлению  детей в каникулярное время </t>
  </si>
  <si>
    <t xml:space="preserve">Постановление администрации Киржачского района от 19.03.2021 №330 "Об организации оздоровления и  занятости детей и подростков  2021 году на территории Киржачского района".    </t>
  </si>
  <si>
    <t>0910120872</t>
  </si>
  <si>
    <t>323</t>
  </si>
  <si>
    <t>Р-2.3.1.69</t>
  </si>
  <si>
    <t>Р-1.1.1.71</t>
  </si>
  <si>
    <t xml:space="preserve">Поддержка приоритетных направлений развития отрасли образования (организация отдыха детей в каникулярное время) </t>
  </si>
  <si>
    <t>Постановления администрации Киржачского района Владимирской области от 04.03.2019 №301 «Об утверждении Порядка расходования субсидии из областного бюджета на поддержку приоритетных направлений развития отрасли образования»</t>
  </si>
  <si>
    <t>0910171472</t>
  </si>
  <si>
    <t>831</t>
  </si>
  <si>
    <t>Р-2.1.1.71</t>
  </si>
  <si>
    <t>Р-1.3.1.72</t>
  </si>
  <si>
    <t xml:space="preserve">Софинансирование поддержки приоритетных направлений развития отрасли образования (организация отдыха детей в каникулярное время) </t>
  </si>
  <si>
    <t xml:space="preserve">Постановление администрации Киржачского района от 19.03.2021 №330 "Об организации оздоровления и  занятости детей и подростков  2021 году на территории Киржачского района".   </t>
  </si>
  <si>
    <t>09101S1472</t>
  </si>
  <si>
    <t>Р-2.3.1.72</t>
  </si>
  <si>
    <t>Р-2.3.1.73</t>
  </si>
  <si>
    <t xml:space="preserve">Реализация социальных проектов. Муниципальная программа муниципального образования Киржачский район «Формирование доступной среды  жизнедеятельности  для инвалидов муниципального образования Киржачский район на 2019-2022 годы»
</t>
  </si>
  <si>
    <t>Р-2.3.1.74</t>
  </si>
  <si>
    <t>Ежегодное проведение смотр-конкурса ЮИД «Безопасное колесо»  на лучшую общеобразовательную школу года по организации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</si>
  <si>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 xml:space="preserve"> Постановление администрации Киржачского района ВО от 14.10.2013  № 1404 "Об утверждении муниципальной программы муниципального образования Киржачский район "Повышение безопасностидорожного движения в Киржачском районе"                                 Постановление администрации Киржачского района ВО от 28.04.2021  № 572 " Об утверждении порядка расходования субсидии из областного бюджета на обеспечение профилактики детского дорожно-транспортного травматизма в рамках реализации регионального проекта "Безопасность дорожного движения".</t>
  </si>
  <si>
    <t>0500120150</t>
  </si>
  <si>
    <t>Р-2.3.1.75</t>
  </si>
  <si>
    <t xml:space="preserve">Оборудование в образовательных учреждениях уголков безопасности дорожного движения </t>
  </si>
  <si>
    <t>0500120560</t>
  </si>
  <si>
    <t>Р-2.3.1.76</t>
  </si>
  <si>
    <t xml:space="preserve">Ежегодное проведение районного смотра-конкурса на лучшую общеобразовательную школу по организации профилактики детского дорожно-транспортного травматизма, 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 </t>
  </si>
  <si>
    <t>0500120570</t>
  </si>
  <si>
    <t xml:space="preserve">Обеспечение профилактики детского дорожно-транспортного травматизма в рамках реализации регионального проекта «Безопасность дорожного движения» </t>
  </si>
  <si>
    <t>050R37136S</t>
  </si>
  <si>
    <t>Р-2.3.1.77</t>
  </si>
  <si>
    <t>Р-1.3.1.77</t>
  </si>
  <si>
    <t>Р-4.3.1.78</t>
  </si>
  <si>
    <t>Расходы на выплаты по оплате труда работников  органов местного самоуправления  (Расходы  на выплаты персоналу в целях обеспечения выполнения функций государственными  (муниципальными) органами, казёнными учреждениями, органами управления государственными внебюджетными фондами)</t>
  </si>
  <si>
    <t>Решение Совета народных депутатов Киржачского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</si>
  <si>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09</t>
  </si>
  <si>
    <t>0910100110</t>
  </si>
  <si>
    <t>121</t>
  </si>
  <si>
    <t>129</t>
  </si>
  <si>
    <t>Р-1.3.1.79</t>
  </si>
  <si>
    <t>Расходы на обеспечение деятельности (оказание услуг) муниципального казённого учреждения «Централизованная бухгалтерия, обслуживающая муниципальные образовательные учреждения Киржачского района Владимирской области»</t>
  </si>
  <si>
    <t>Постановление администрации Киржачского района от 29.12.2018 №1990 "Об утверждении Положения об оплате труда работников муниципального казенного учреждения «Централизованная бухгалтерия, обслуживающая муниципальные образовательные учреждения Киржачского района Владимирской области".</t>
  </si>
  <si>
    <t xml:space="preserve"> не установлен</t>
  </si>
  <si>
    <t>091010Б590</t>
  </si>
  <si>
    <t>Р-1.3.1.80</t>
  </si>
  <si>
    <t>Расходы на обеспечение деятельности (оказание услуг) муниципального казённого учреждения «Центр ресурсного обеспечения деятельности образовательных учреждений Киржачского района Владимирской области».</t>
  </si>
  <si>
    <t>Постановление главы района от 15.08.2008 №903 "Об оплате труда работников муниципальных учреждений отрасли образования" (Федеральный закон от 06.10.2003 года №131-ФЗ, Закон РФ от 29.12.2012 №273-ФЗ)</t>
  </si>
  <si>
    <t>091010Ш590</t>
  </si>
  <si>
    <t>Р-2.3.1.81</t>
  </si>
  <si>
    <t>Обеспечение развития и дальнейшего совершенствования материально-технической базы движения «Школа безопасности», проведение соревнований</t>
  </si>
  <si>
    <t>1100120580</t>
  </si>
  <si>
    <t>Р-1.3.1.82</t>
  </si>
  <si>
    <t>Обеспечение образовательных учреждений первичными средствами пожаротушения, установка аварийного эвакуационного освещения</t>
  </si>
  <si>
    <t>не  установлен</t>
  </si>
  <si>
    <t>1100220140</t>
  </si>
  <si>
    <t xml:space="preserve">Постановление администрации Киржачского района от 31.12.2019 №1842 "Об утверждении муниципальной программы муниципального образования Киржачский район «Защита населения от чрезвычайных ситуаций и снижение рисков их возникновения, обеспечение пожарной безопасности и безопасности на водных объектах на территории Киржачского района»  </t>
  </si>
  <si>
    <t>Р-2.3.1.82</t>
  </si>
  <si>
    <t>Р-4.3.1.83</t>
  </si>
  <si>
    <t>Расходы, связанные с содержанием имущества, находящиеся на балансе управления образования</t>
  </si>
  <si>
    <t>Закон ВО от 28.12.2005 №201-ОЗ "О наделении органов местного самоуправления отдельными государственными полномочиями ВО по исполнению мер государственного обеспечения и социальной поддержки детей-сирот и детей, оставшихся без попечения родителей"</t>
  </si>
  <si>
    <t>0910120430</t>
  </si>
  <si>
    <t>Р-4.1.2.84</t>
  </si>
  <si>
    <t>Предоставление мер  социальной поддержки по оплате жилья и коммунальных услуг отдельным категориям граждан муниципальной системы образования.</t>
  </si>
  <si>
    <t>Закон ВО от 05.10.2020 №73-ОЗ "О наделении органов местного самоуправления муниципальных образований ВО отдельными государственными полномочиями ВО по предоставлению мер социальной поддержки педагогическим работникам и 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аунктам)</t>
  </si>
  <si>
    <t>Р-4.1.2.85</t>
  </si>
  <si>
    <t xml:space="preserve">Социальная поддержка детей-инвалидов дошкольного возраста </t>
  </si>
  <si>
    <t>Федеральный Закон №159-ФЗ от 21.12.1996 "О дополнительных гарантиях по социальной поддержке детей-сирот и детей, оставшихся без попечения родителей"</t>
  </si>
  <si>
    <t>Закон ВО от 05.12.2005 №184-ОЗ "О наделении органов местного самоуправления отдельными государственными полномочиями ВО по социальной поддержке детей-инвалидов дошкольного возраста"</t>
  </si>
  <si>
    <t>0910170540</t>
  </si>
  <si>
    <t>313</t>
  </si>
  <si>
    <t xml:space="preserve">Постановление администрации района от 25.03.2014 №330   О мерах по реализации постановления Губернатора Владимирской области от 29.12.2007 № 976 "О мерах по реализации Закона Владимирской области "О Наделении органов местного самоуправления отдельными государственными полномочиями   Владимирской области по социальной поддержке детей-инвалидов дошкольного возраста". </t>
  </si>
  <si>
    <t>Р-4.1.1.86</t>
  </si>
  <si>
    <t>Компенсация части стоимости путевок для детей школьного возраста до 17 лет (включительно) в организациях отдыха детей и их оздоровления, расположенных на территории Владимирской области</t>
  </si>
  <si>
    <t>Соглашение о предоставлении дотации на поддержку мер по обеспечению сбалансированности местных бюджетов на 2021 год бюджету муниципального образования Киржачский район от 18.06.2021 №123</t>
  </si>
  <si>
    <t>09101770443</t>
  </si>
  <si>
    <t>Р-1.1.2.87</t>
  </si>
  <si>
    <t>Содержание ребенка в семье опекуна и приемной семье, а также вознаграждение, причитающееся приемному родителю.</t>
  </si>
  <si>
    <t xml:space="preserve">Постановление адм.р-на ВО от 23.03.2021 №348 "О мерах по реализации постановления администрации Владимирской области от 25.01.2021 № 25 «О порядке финансирования и расходования средств областного бюджета на государственное обеспечение и социальную поддержку детей-сирот и детей, оставшихся без попечения родителей, лиц из числа детей-сирот и детей, оставшихся без попечения родителей» </t>
  </si>
  <si>
    <t>0910170650</t>
  </si>
  <si>
    <t>Р-4.1.2.88</t>
  </si>
  <si>
    <t>Расходы, связанные с распределением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</si>
  <si>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в целом</t>
  </si>
  <si>
    <t>0910171420</t>
  </si>
  <si>
    <t>412</t>
  </si>
  <si>
    <t>Р-4.1.1.89</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</si>
  <si>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</si>
  <si>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Закон ВО от 08.02.2007 №3-ОЗ "О  наделении органов местного самоуправления отдельными государственными полномочиями ВО по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t>
  </si>
  <si>
    <t>0910170560</t>
  </si>
  <si>
    <t xml:space="preserve">              Постановление адм.района от 18.12.2017 №2046 "О порядке обращения за получением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а также о порядке ее выплаты".</t>
  </si>
  <si>
    <t>Р-4.1.2.90</t>
  </si>
  <si>
    <t>Обеспечение полномочий по организации и осуществлению деятельности по опеке и попечительству в отношении несовершеннолетних граждан.</t>
  </si>
  <si>
    <t>Федеральный Закон №48-ФЗ от 24.04.2008 "Об опеке и попечительстве"</t>
  </si>
  <si>
    <t>Закон ВО от 05.08.2009 №77-ОЗ "О наделении органов местного самоуправления государственными полномочиями по организации и осуществлению деятельности по опеке и попечительству в отношении несовершеннолетних граждан Владимирской области"</t>
  </si>
  <si>
    <t>06</t>
  </si>
  <si>
    <t>0910170070</t>
  </si>
  <si>
    <t>Постановление адм.р-на от 19.03.2013 №346 "О порядке предоставления и расходования субвенции, выделенной из областного бюджета на выполнение государственных полномочий по организации и осуществлению деятельности по опеке и попечительству в отношении несовершеннолетних в Киржачском районе".</t>
  </si>
  <si>
    <t>Финансовое управление администрации Киржачского района</t>
  </si>
  <si>
    <t>13</t>
  </si>
  <si>
    <t>Р-1.4.3.001</t>
  </si>
  <si>
    <t>Расходы на выплаты по оплате труда работников органов местного самоуправления</t>
  </si>
  <si>
    <t>Решение Совета народных депутатов района от 26.12.2007г№34/546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</si>
  <si>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01.01.2008г.</t>
  </si>
  <si>
    <t>122</t>
  </si>
  <si>
    <t>Р-1.4.3.002</t>
  </si>
  <si>
    <t xml:space="preserve">Расходы на обеспечение  функций органов местного самоуправления  </t>
  </si>
  <si>
    <t xml:space="preserve">Постановление администрации Киржачского района  от 29.03.2013г.№435 "Об утверждении Положения о финансовом управлении администрации Киржачского района" </t>
  </si>
  <si>
    <t>29.03.2013 г</t>
  </si>
  <si>
    <t>Р-1.1.3.003</t>
  </si>
  <si>
    <t>Расходы на обеспечение деятельности (оказание услуг) муниципального казенного учреждения "Финансовый центр Киржачского района Владимирской области"</t>
  </si>
  <si>
    <t>28.12.2016г.</t>
  </si>
  <si>
    <t>999000Ф590</t>
  </si>
  <si>
    <t>Р-4.4.3.004</t>
  </si>
  <si>
    <t>Предоставление дотации на выравнивание бюджетной обеспеченности поселений района</t>
  </si>
  <si>
    <t>1470180010</t>
  </si>
  <si>
    <t>511</t>
  </si>
  <si>
    <t>Р-4.4.3.005</t>
  </si>
  <si>
    <t>Предоставление прочих межбюджетных трансфертов на сбалансированность бюджетов поселений из бюджета муниципального образования Киржачский район</t>
  </si>
  <si>
    <t xml:space="preserve">Решение Совета народных депутатов от 30.05.2019 №58/401"О порядке и условиях предоставления межбюджетных трансфертов из бюджета муниципального образования Киржачский район бюджетам муниципальных образований поселений, расположенных на территории Киржачского района" </t>
  </si>
  <si>
    <t>9990080020</t>
  </si>
  <si>
    <t>540</t>
  </si>
  <si>
    <t>Постановление администрации Киржачского района от 20.06.2019 №881 "Об утверждении Порядка предоставления иных межбюджетных трансфертов бюджетам муниципальных образований поселений из бюджета муниципального образования Киржачский район"</t>
  </si>
  <si>
    <t>ИТОГО</t>
  </si>
  <si>
    <t>Территориальная избирательная комиссия Киржачского района</t>
  </si>
  <si>
    <t>Р-7.5.3.001</t>
  </si>
  <si>
    <t>Расходы на подготовку и проведение выборов депутатов Совета народных депутатов муниципального образования Киржачский район в рамках непрограммных расходов  органов исполнительной власти (Иные бюджетные ассигнования)</t>
  </si>
  <si>
    <t>Закон Владимирской области от 13.02.2003 № 10-ОЗ "Избирательный кодекс Владимирской области"</t>
  </si>
  <si>
    <t>Ст. 54 п. 2</t>
  </si>
  <si>
    <t>9990000010</t>
  </si>
  <si>
    <t>880</t>
  </si>
  <si>
    <t>Решение Киржачского районного Совета народных депутатов от 29.11.2002 № 12/178 "Об обращении в избирательную комиссию Владимирской области о возложении полномочий избирательной комиссии по выборам органов местного самоуправления Киржачского района на территориальную избирательную комиссию Киржчаского района"</t>
  </si>
  <si>
    <t>ИТОГО по реестру</t>
  </si>
  <si>
    <t>Р-4.3.1.001</t>
  </si>
  <si>
    <t>№ 131-ФЗ от 06.10.2003 ст.17,пст.1, п.1.</t>
  </si>
  <si>
    <t>Решение Совета народных депутатов районаот 26.12.2007 №34/546 "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</si>
  <si>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п.2</t>
  </si>
  <si>
    <t>9990000110</t>
  </si>
  <si>
    <t>999000110</t>
  </si>
  <si>
    <t>Р-4.3.1.002</t>
  </si>
  <si>
    <t xml:space="preserve">Расходы на обеспечение  функций органов местного самоуправления </t>
  </si>
  <si>
    <t xml:space="preserve">Решение районного Совета народных депутатов от 28.07.2006 №11/141 "О Положении о Совете народных депутатов Киржачского района"        </t>
  </si>
  <si>
    <t xml:space="preserve">п.7 раз.1                                                                                                                                                                                                                                                                                                                                                                                                           </t>
  </si>
  <si>
    <t>9990000190</t>
  </si>
  <si>
    <t>Р-4.3.1.003</t>
  </si>
  <si>
    <t xml:space="preserve">Обеспечение деятельности комиссий по делам несовершеннолетних  и защите их прав </t>
  </si>
  <si>
    <t>№ 195-ФЗ от 30.12.2001 р.1, гл.1. ст.1.3, пунк 3</t>
  </si>
  <si>
    <t>Решение Совета народных депутатов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t>
  </si>
  <si>
    <t>п.3 раз.1</t>
  </si>
  <si>
    <t>9990070010</t>
  </si>
  <si>
    <t>Постановление главы района от 01.02.2006 №55 "О мерах по реализации Закона Владимирской области "О наделении органов местного самоуправления отдельными государственными полномочиями по организации деятельности комиссии по делам несовершеннолетних"</t>
  </si>
  <si>
    <t>п.3</t>
  </si>
  <si>
    <t>Р-4.3.1.004</t>
  </si>
  <si>
    <t xml:space="preserve">Реализация отдельных государственных полномочий по вопросам административного законодательства </t>
  </si>
  <si>
    <t>№ 195-ФЗ от 30.12.2001 р.1, гл.1. ст.1.2.</t>
  </si>
  <si>
    <t xml:space="preserve">Решение Совета народных депутатов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t>
  </si>
  <si>
    <t>9990070020</t>
  </si>
  <si>
    <t xml:space="preserve">Постановление главы района от 25.12.2006 №1327 "О порядке финансирования переданных администрации Киржачского района отдельных государственных полномочий Владимирской области по вопросам административного законодательства" </t>
  </si>
  <si>
    <t>Р-4.3.1.005</t>
  </si>
  <si>
    <t xml:space="preserve">Расходы на выплаты по оплате труда работников органов местного самоуправления </t>
  </si>
  <si>
    <t>№ 131-ФЗ от 06.10.2003 ст.17,пст.1, п.9.</t>
  </si>
  <si>
    <t xml:space="preserve">Постановление главы администрации района от 18.04.2011 № 72 "Об утверждении Положения об администрации Киржачского района" </t>
  </si>
  <si>
    <t xml:space="preserve">Решение Совета народных депутатов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t>
  </si>
  <si>
    <t>п.1</t>
  </si>
  <si>
    <t>Р-4.3.1.006</t>
  </si>
  <si>
    <t>Постановление главы администрации района от 18.04.2011 № 72 "Об утверждении Положения об администрации Киржачского района" (с изменениями)</t>
  </si>
  <si>
    <t xml:space="preserve">в целом               </t>
  </si>
  <si>
    <t>Р-4.3.1.007</t>
  </si>
  <si>
    <t xml:space="preserve">Расходы по обеспечению муниципальной службы Киржачского района </t>
  </si>
  <si>
    <t>№ 131-ФЗ от 06.10.2003 ст.17,пст.1,п.8, п.8.</t>
  </si>
  <si>
    <t>Постановление администрации Киржачского района ВО от 20.06.2017 № 881 "Об утверждении муниципальной программы "Развитие муниципальной службы Киржачского района"</t>
  </si>
  <si>
    <t>2000320780</t>
  </si>
  <si>
    <t>28000</t>
  </si>
  <si>
    <t>Р-4.3.1.008</t>
  </si>
  <si>
    <t>Расходы на выплаты по оплате труда главы местной администрации (исполнительно-распорядительного органа муниципального образования)</t>
  </si>
  <si>
    <t>999000Г110</t>
  </si>
  <si>
    <t>Р-4.2.2.009</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</si>
  <si>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</si>
  <si>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113-ФЗ от 20.08.2004</t>
  </si>
  <si>
    <t xml:space="preserve">Постановление главы района от 31.03.2006 №323 "О порядке финансирования государственных полномочий по составлению списков кандидатов в присяжные заседатели федеральных судов общей юрисдикции на территории муниципального образования Киржачский район" </t>
  </si>
  <si>
    <t>05</t>
  </si>
  <si>
    <t>9990051200</t>
  </si>
  <si>
    <t>Р-1.2.2.010</t>
  </si>
  <si>
    <t>№ 131-ФЗ от 06.10.2003 ст.17,пст.1, п.5.</t>
  </si>
  <si>
    <t>Постановление администрации Киржачского района от 16.06.2020 № 530 "О распределении и порядке расходования средств дотации на поддержку мер по обеспечению сбалансированности местных бюджетов на 2020 год в сумме 376 200 рублей"</t>
  </si>
  <si>
    <t>Р-4.3.1.011</t>
  </si>
  <si>
    <t>Резервный фонд</t>
  </si>
  <si>
    <t>№ 131-ФЗ от 06.10.2003 ст.15,пст.1, п.7.</t>
  </si>
  <si>
    <t>Постановление администрации Киржачского района Владимирской области от 15.03.2021 №3004 "О порядке расходования средств резервного фонда администрации Киржачского района Владимирской области"</t>
  </si>
  <si>
    <t>9990020020</t>
  </si>
  <si>
    <t>Р-4.3.1.012</t>
  </si>
  <si>
    <t xml:space="preserve"> Резервный фонд администрации Киржачского района для ликвидации чрезвычайных ситуаций</t>
  </si>
  <si>
    <t>Постановление администрации Киржачского района  от 25.09.2013 № 1333 "Об утверждении Положения о порядке расходования средств резервного фонда администрации Киржачского района для предупреждения и ликвидации чрезвычайных ситуаций"</t>
  </si>
  <si>
    <t xml:space="preserve"> со дня подписания 25.09.2013</t>
  </si>
  <si>
    <t>870</t>
  </si>
  <si>
    <t>Р-4.3.1.013</t>
  </si>
  <si>
    <t>Обеспечение участия представителей общественных организаций района в региональных и всероссийских мероприятиях (услуги)</t>
  </si>
  <si>
    <t>№ 131-ФЗ от 06.10.2003 ст.17,пст.1, п.3.</t>
  </si>
  <si>
    <t>со дня подписания</t>
  </si>
  <si>
    <t>0700120490</t>
  </si>
  <si>
    <t>113</t>
  </si>
  <si>
    <t>Р-2.3.1.014</t>
  </si>
  <si>
    <t>Расходы на обеспечение деятельности  муниципального бюджетного учреждения "Многофункциональный центр предоставления государственных и муниципальных  услуг на территории Киржачского района"</t>
  </si>
  <si>
    <t>Постановление администрации Киржачского района от 11.12.2019 № 1712 "Об утверждении Порядка определения объема и условий предоставления субсидий из бюджета муниципального образования Киржачский район муниципальному бюджетному учреждению "Многофункциональный центр предоставления ггосударственных и муниципальных услуг населению Киржачского района" на финансовое обеспечение выполнения муниципального задания на оказание муниципальных услуг (выполнение работ)</t>
  </si>
  <si>
    <t>120010М590</t>
  </si>
  <si>
    <t>Р-2.1.1.015</t>
  </si>
  <si>
    <t xml:space="preserve">Расходы, связанные с предоставлением государственных и муниципальных услуг по принципу «одного окна» </t>
  </si>
  <si>
    <t>1200171390</t>
  </si>
  <si>
    <t>Р-2.3.1.016</t>
  </si>
  <si>
    <t xml:space="preserve">Софинансирование расходов, связанных с предоставлением государственных и муниципальных услуг по принципу "одного окна" </t>
  </si>
  <si>
    <t>12001S1390</t>
  </si>
  <si>
    <t>Р-4.2.2.017</t>
  </si>
  <si>
    <t xml:space="preserve">Осуществление полномочий Российской Федерации по государственной регистрации актов гражданского состояния </t>
  </si>
  <si>
    <t>№143-ФЗ от 15.11.1997 гл.1, ст.1.</t>
  </si>
  <si>
    <t>Постановление главы района от 31.12.2013 № 1834  "О порядке финансирования отдельных полномочий, переданных на государственную регистрацию  актов гражданского состояния администрации Киржачского района Владимирской области"</t>
  </si>
  <si>
    <t>9990059300</t>
  </si>
  <si>
    <t>Постановление администрации района от 30.07.2019 № 1051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2020  год"</t>
  </si>
  <si>
    <t>1 год</t>
  </si>
  <si>
    <t>Постановление администрации района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2022  год"</t>
  </si>
  <si>
    <t>Р-4.2.2.018</t>
  </si>
  <si>
    <t>Субвенции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(актовых книг)</t>
  </si>
  <si>
    <t>999005930F</t>
  </si>
  <si>
    <t>Р-4.2.1.019</t>
  </si>
  <si>
    <t xml:space="preserve">   Расходы за счет средств резервного фонда Правительства Российской Федерации</t>
  </si>
  <si>
    <t>9990058790</t>
  </si>
  <si>
    <t>Р-4.3.1.020</t>
  </si>
  <si>
    <t>Постановление администрации Киржачского района от 18.12.2013 № 1727 "О порядке финансирования расходов, связанных с исполнением решений судов и возмещением прочих судебных расходов"</t>
  </si>
  <si>
    <t>9990020030</t>
  </si>
  <si>
    <t>Р-4.3.1.021</t>
  </si>
  <si>
    <t xml:space="preserve">Расходы на выполнение обязательств муниципального района, связанных с уплатой членских взносов в ассоциации </t>
  </si>
  <si>
    <t xml:space="preserve">Решение районного Совета народных депутатов от 28.09.2011 № 7/55 "О выделении администрации района ассигнований на оплату членских взносов в Ассоциацию "Совет муниципальных образований Владимирской области" </t>
  </si>
  <si>
    <t>9990020040</t>
  </si>
  <si>
    <t>Р-4.3.1 .022</t>
  </si>
  <si>
    <t>Расходы на выполнение обязательствмуниципального района, связанных с уплатой взносов на капитальный ремонт общего имущества в многоквартирном доме</t>
  </si>
  <si>
    <t>Претензия Некоммерческой организации Фонд капитального ремонта многоквартирных домов  Владимирской области от 30.11.2020 № 10023/03</t>
  </si>
  <si>
    <t>9990020090</t>
  </si>
  <si>
    <t>Р-4.3.1.023</t>
  </si>
  <si>
    <t>Расходы на уплату земельного налога на участки, предоставленные администрацией Киржачского района в постоянное (бессрочное) пользование</t>
  </si>
  <si>
    <t>Решение Совета народных депутатов Киржачского района от 29.04.2015 № 54/429 "О выделении ассигнований на уплату земельного налога на участки, предоставленные администрации Киржачского района в постоянное (бессрочное) пользование"</t>
  </si>
  <si>
    <t>9990020460</t>
  </si>
  <si>
    <t>800</t>
  </si>
  <si>
    <t>Р-4.2.2.024</t>
  </si>
  <si>
    <t>Расходы на проведение Всероссийской переписи населения 2020 года</t>
  </si>
  <si>
    <t>№ 8-ФЗ от 25.01.2002</t>
  </si>
  <si>
    <t>Постановлени администрации Киржачского района Владимирской области от 04.08.2021 №1092/1 "Об утверждении порядка расходования денежных средств, предоставленных в виде субвенции из областного бюджета на осуществление отдельных государственных  полномочий Владимирской области по проведению  Всероссийской переписи населения 2020 года на территории Киржачского района Владимирской области"</t>
  </si>
  <si>
    <t>9990054690</t>
  </si>
  <si>
    <t>Р-1.3.1.025</t>
  </si>
  <si>
    <t>Решение Совета народных депутатов Киржачского района от 29.04.2009 №53/795 "О создании МУ "Хозяйственно-транспортное управление администрации Киржачского района Владимирской области"</t>
  </si>
  <si>
    <t>9990001590</t>
  </si>
  <si>
    <t>Постановление главы администрации  Киржачского района от 31.05.2016 № 593 "Об утверждении Положения об оплате труда работников муниципального казенного учреждения "Хозяйственно-транспортное управление  администрации Киржачского района" Постановление администрации района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2022  год"</t>
  </si>
  <si>
    <t>Постановление администрации района от 29.07.2020 № 688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2021  год"</t>
  </si>
  <si>
    <t>Р-1.3.1.026</t>
  </si>
  <si>
    <t>Обеспечение функционирования, информационное обслуживание муниципальных информационных систем, техническое обслуживание компьютерной, печатающей и копировальной техники</t>
  </si>
  <si>
    <t>Постановления администрации Киржачского района от 04.06.2021 № 783 "О порядке расходования денежных средств по муниципальной программе муниципального образования Киржачский район  «Информатизация Киржачского района»</t>
  </si>
  <si>
    <t>1700120590</t>
  </si>
  <si>
    <t xml:space="preserve">Постановление администрацииКиржачского  района  от 31.12.2019 № 1834  "Об утверждении муниципальной программы мунципального образования Киржачского район "Информатизация Киржачского района" </t>
  </si>
  <si>
    <t>Р-1.3.1.027</t>
  </si>
  <si>
    <t>Расходы на обеспечение деятельности муниципального казенного учреждения "Автотранспортное управление администрации Киржачского района"</t>
  </si>
  <si>
    <t>Постановление администрации Киржачского района Владимирской области от 19.07.2021 № 988 "О создании муниципального казенного учреждения "Автотранспортное управление администрации Киржачского района"</t>
  </si>
  <si>
    <t>9990001591</t>
  </si>
  <si>
    <t xml:space="preserve">Постановление администрации Киржачского района Владимирской области от 03.08.2021 № 1054 "Об утверждении Положения об оплате труда работников муниципального казенного учреждения "Автотранспортное управление администрации Киржачского района" </t>
  </si>
  <si>
    <t>Р-1.3.1.028</t>
  </si>
  <si>
    <t>№131-ФЗ от 06.10.2003, ст.15, пст.1,п.16.</t>
  </si>
  <si>
    <t xml:space="preserve"> Постановление главы  Киржачского района от 22.09.2009г. № 1144 "О создании муниципального учреждения "Киржачский районный архив" </t>
  </si>
  <si>
    <t>9990002590</t>
  </si>
  <si>
    <t>Постановление главы Киржачского района от 27.06.2016 № 730 "Об утверждении положения об оплате труда работников муниципального учреждения "Киржачский районный архив" (с изменениями)</t>
  </si>
  <si>
    <t>Р-1.3.1.029</t>
  </si>
  <si>
    <t>Расходы на обеспечение деятельности муниципального казенного учреждения "Управление муниципальными закупками Киржачского района"</t>
  </si>
  <si>
    <t>Постановление администрации Киржачского района от 28.12.2016 № 1476 "О создании МКУ "Управление муниципальными закупками"</t>
  </si>
  <si>
    <t>999000Т590</t>
  </si>
  <si>
    <t>Постановление администрации Киржачского района от 27.02.2017 № 173 "Об утверждении Положения об оплате труда работников МКУ "Управление муниципальными закупками Киржачского района"</t>
  </si>
  <si>
    <t>Р-1.1.1.030</t>
  </si>
  <si>
    <t>Приобретение металлических шкафов для избирательных участков</t>
  </si>
  <si>
    <t>Постановление от 13.08.2021 № 1146 "О распределении и порядке расходования средств дотации на поддержку мер по обеспечению сбалансированности местных бюджетов на 2021 год в сумме 376800 рублей"</t>
  </si>
  <si>
    <t>не становлен</t>
  </si>
  <si>
    <t>9990070444</t>
  </si>
  <si>
    <t>Р-4.2.2.031</t>
  </si>
  <si>
    <t>№ 143-ФЗ от 15.11.1997 гл.1.ст.1.</t>
  </si>
  <si>
    <t>Р-4.3.1.032</t>
  </si>
  <si>
    <t xml:space="preserve">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расходы, связанные с организацией и осуществлением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 </t>
  </si>
  <si>
    <t>№131-ФЗ от 06.10.2003 ст.15,пст.1, п.21,</t>
  </si>
  <si>
    <t>Постановление администрации Киржачского района Владимирской области от 24.12.2019 № 1768 "О передаче осуществления части полномочий по решению вопросов местного самоуправления отдельных поселений, входящих в состав муниципального образования Киржачский район Владимирской области"</t>
  </si>
  <si>
    <t>01.01.2020       31.12.2022</t>
  </si>
  <si>
    <t>110018Г030</t>
  </si>
  <si>
    <t>Р-4.3.1.033</t>
  </si>
  <si>
    <t xml:space="preserve">Организация и осуществление мероприятий по обеспечению первичных мер пожарной безопасности в границах муниципальных районов за границами городских и сельских населенных пунктов  </t>
  </si>
  <si>
    <t xml:space="preserve">Проект постановления администарции Киржачского района "О порядке расходования средств бюджета муниципального образования Киржачский район на организацию и осуществление мероприятий по обеспечению первичных мер пожарной безопасности в границах муниципальных районов за границами городских и сельских населенных пунктов"  </t>
  </si>
  <si>
    <t>110012Г030</t>
  </si>
  <si>
    <t>Р-1.3.1.034</t>
  </si>
  <si>
    <t>Развитие материально-технической базы УКП</t>
  </si>
  <si>
    <t>Постановление администрации Киржачского района от 31.12.2019 № 1842 "Об утверждении муниципальной программы муниципального образования Киржачский район "Защита населения от чрезвычайных ситуаций и снижение рисков их возникновения, обеспечение пожарной безопасности на водных объектах на территории Киржачского района"</t>
  </si>
  <si>
    <t>1100121700</t>
  </si>
  <si>
    <t>Р-1.3.1.035</t>
  </si>
  <si>
    <t>обучение руководителей курсов ГО и ЗНТЧС</t>
  </si>
  <si>
    <t>1100121800</t>
  </si>
  <si>
    <t>Р-1.3.1.036</t>
  </si>
  <si>
    <t>Создание, хранение, использование и восполнение резерва финансовых и материальных ресурсов для ликвидации чрезвычайных ситуаций на территории Киржачского района</t>
  </si>
  <si>
    <t>1100120660</t>
  </si>
  <si>
    <t>Р-1.3.1.037</t>
  </si>
  <si>
    <t>Обеспечение информированности населения по правилам пожарной безопасности</t>
  </si>
  <si>
    <t>1100220620</t>
  </si>
  <si>
    <t>№ 131-ФЗ от 06.10.2003, ст.15 пст.1.п.7,1.</t>
  </si>
  <si>
    <t>Обеспечение мест проживания многодетных семей автономными пожарными извещателями</t>
  </si>
  <si>
    <t>1100220921</t>
  </si>
  <si>
    <t>Содержание источников наружного противопожарного водоснабжения</t>
  </si>
  <si>
    <t>110220923</t>
  </si>
  <si>
    <t xml:space="preserve">Приобретение имущества спасательных постов </t>
  </si>
  <si>
    <t>№ 131-ФЗ от 06.10.2003, ст.15 пст.1.п.24.</t>
  </si>
  <si>
    <t>1100321030</t>
  </si>
  <si>
    <t>Р-1.3.1.041</t>
  </si>
  <si>
    <t>Организация защиты информации автоматизированных рабочих мест ЕДДС</t>
  </si>
  <si>
    <t>1100420922</t>
  </si>
  <si>
    <t>Р-1.3.1.042</t>
  </si>
  <si>
    <t>Приобретение пожарно-технического вооружения для патрульных групп</t>
  </si>
  <si>
    <t>1100220900</t>
  </si>
  <si>
    <t>Расходы на мероприятия по развитию АПК "Безопасный город"</t>
  </si>
  <si>
    <t>1100520910</t>
  </si>
  <si>
    <t xml:space="preserve"> Расходы на обеспечение деятельности (оказание услуг)  муниципального казенного учреждения «Управление по делам ГО и ЧС  Киржачского района»</t>
  </si>
  <si>
    <t xml:space="preserve">1). Постановление главы района от 27.10.2017г. № 1726 "Об утверждении Положения об оплате труда работников муниципального казенного учреждения  "Управление по делам гражданской обороны и чрезвычайным ситуациям Киржачского района"                            2).Постановление администрации района от 29.07.2020 № 688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2021 год"                                                3). Постановление администрации района от 30.07.2019 № 1051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2020 год"                     </t>
  </si>
  <si>
    <t>1).в целом    2). п.1     3). п.1</t>
  </si>
  <si>
    <t>1). 01.01.2018                    2).01.01.2021    3).01.01.2020</t>
  </si>
  <si>
    <t>1).не установлен   2).1год        3).1год</t>
  </si>
  <si>
    <t>9990008590</t>
  </si>
  <si>
    <t>Р-1.3.1.045</t>
  </si>
  <si>
    <t>Расходы на оплату услуг по использованию радиочастотного спектра</t>
  </si>
  <si>
    <t>Разрешение на использование радиочастот или радиочастотных каналов № 144-РЧС-19-0190 от 02.04.2019</t>
  </si>
  <si>
    <t>9990020310</t>
  </si>
  <si>
    <t>Р-1.3.3.046</t>
  </si>
  <si>
    <t>№131-ФЗ от 06.10.2003 ст.15,пст.1, п.1,</t>
  </si>
  <si>
    <t>1).Постановление администрации Киржачского района от 28.12.2016 № 1480 "О принятии к осуществлению полномочий органов местного самоуправления города Киржач Киржачского района по сбору и обмену информацией в области защиты населения и территорий от чрезвычайных ситуаций в границах поселения, природного и техногенного характера (содержание единой дежурно-диспетчерской службы - ЕДДС)"                                         2).Постановление администрации района от 29.07.2020 № 688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2021 год"                                                3). Постановление администрации района от 30.07.2019 № 1051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2020 год"</t>
  </si>
  <si>
    <t>1).в целом   2). п.1     3). п.1</t>
  </si>
  <si>
    <t>1).01.01.2017    2).01.01.2021    3).01.01.2020</t>
  </si>
  <si>
    <t>1).не  установлен 2).1год        3).1год</t>
  </si>
  <si>
    <t>99900П0010</t>
  </si>
  <si>
    <t>Р-4.3.1.047</t>
  </si>
  <si>
    <t>№ 131-ФЗ от 06.10.2003, ст.15, пст.1,п. 6,1.</t>
  </si>
  <si>
    <t>Р-4.3.1.048</t>
  </si>
  <si>
    <t>Укрепление антитеррористической защищенности спортивных объектов</t>
  </si>
  <si>
    <t>0800120940</t>
  </si>
  <si>
    <t>Р-4.3.1.049</t>
  </si>
  <si>
    <t>Изготовление и распространение наглядной агитации по тематике антитеррористической защищенности</t>
  </si>
  <si>
    <t>0800120950</t>
  </si>
  <si>
    <t>Р-2.3.1.050</t>
  </si>
  <si>
    <t>Оборудование спортивных площадок для занятий экстемальными видами спорта</t>
  </si>
  <si>
    <t>№ 131-ФЗ от 06.10.2003 от 06.10.2003 ст.15,пст.1,п.26.</t>
  </si>
  <si>
    <t>Соглашение о предоставлении в 2021-2023 годах субсидий из областного бюджета бюджету муниципального образования Киржачский район на софинансирование расходов, связанных со строительством и оборудованием спортивной площадки для занятий уличными (экстремальными) видами спорта в рамках мероприятий по предупреждению терроризма и экстремизма в сфере спорта в рамках государственной программы Владимирской области "Обеспечение безопасности населения и территорий во Владимирской области" от 29.01.2021 № 27</t>
  </si>
  <si>
    <t>0800171300</t>
  </si>
  <si>
    <t>с даты подписания</t>
  </si>
  <si>
    <t>Р-2.3.1.051</t>
  </si>
  <si>
    <t>Софинансирование расходов на оборудование спортивных площадок для занятий экстемальными видами спорта</t>
  </si>
  <si>
    <t>08001S1300</t>
  </si>
  <si>
    <t>Р-4.3.1.052</t>
  </si>
  <si>
    <t>Поддержка гражданам и их объединениям, участвующим в охране общественного порядка</t>
  </si>
  <si>
    <t>№ 131-ФЗ от 06.10.2003, ст15, пст.1, п.8.</t>
  </si>
  <si>
    <t>0800220260</t>
  </si>
  <si>
    <t>Р-4.3.1.053</t>
  </si>
  <si>
    <t>Укрепление материально-технической базы добровольных народных дружин, участвующих в охране общественного порядка</t>
  </si>
  <si>
    <t>0800220790</t>
  </si>
  <si>
    <t>Р-4.3.1.054</t>
  </si>
  <si>
    <t>№ 131-ФЗ от 06.10.2003, ст15, пст.1, п.6,1.</t>
  </si>
  <si>
    <t>Р-4.3.1.055</t>
  </si>
  <si>
    <t>№ 131-ФЗ от 06.10.2003 ст.15, пст.1, п.6,2.</t>
  </si>
  <si>
    <t>Р-4.3.1.056</t>
  </si>
  <si>
    <t>Обеспечение социальной реабилитации ранее судимых лиц и граждан, не имеющих постоянных источников дохода</t>
  </si>
  <si>
    <t>№ 131-ФЗ от 06.10.2003 ст.15, пст.1, п.6.</t>
  </si>
  <si>
    <t>0800320890</t>
  </si>
  <si>
    <t>Р-4.3.1.057</t>
  </si>
  <si>
    <t>Организация проведения молодежной акции "Рок - против наркотиков"</t>
  </si>
  <si>
    <t>Р-4.3.1.058</t>
  </si>
  <si>
    <t>Организация и проведение районных спортивных и творческих мероприятий, фестивалей, конкурсов</t>
  </si>
  <si>
    <t>Р-4.3.1.059</t>
  </si>
  <si>
    <t>Участие в областных комплексных соревнованиях</t>
  </si>
  <si>
    <t>1500220100</t>
  </si>
  <si>
    <t>Р-4.3.1.060</t>
  </si>
  <si>
    <t xml:space="preserve">Расходы на организацию комплекса информационно-пропагандистских мер, направленных на формирование у населения негативного отношения к употреблению алкоголя, наркотиков и табака </t>
  </si>
  <si>
    <t>1500220970</t>
  </si>
  <si>
    <t>Р-1.3.1.061</t>
  </si>
  <si>
    <t>Защита от болезней, общих для человека и животных</t>
  </si>
  <si>
    <t>Закон РФ "О ветеринарии" от 14.05.1993 № 338-РФ ст.2</t>
  </si>
  <si>
    <t xml:space="preserve">Постановление администрации района от 30.12.2015 № 1139 "О порядке расходования субвенции, выделенной из областного бюджета на осуществление отдельных полномочий по защите населения от болезней, общих для человека и животных, в рамках подпрограммы "Развитие подотрасли животноводства, переработки и реализации продукции  животноводства" Муниципальной программы развития агропромышленного комплекса Киржачского района" </t>
  </si>
  <si>
    <t>0140470120</t>
  </si>
  <si>
    <t>Р-1.3.1.062</t>
  </si>
  <si>
    <t xml:space="preserve">Осуществление отдельных государственных полномочий Владимирской области в сфере обращения с безнадзорными животными </t>
  </si>
  <si>
    <t>Закон Владимирской области от 27.04.2011 № 21-ОЗ "О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по защите населения от болезней, общих для человека и животных" ст. 2</t>
  </si>
  <si>
    <t>Постановление администрации Киржачского района Владимирской области  от 13.02.2017 № 122 "О порядке расходования средств субвенции на осуществление отдельных полномочий ВО в сфере обращения с безнадзорными животными на территории ВО, передаваемых для исполнения гос.функций определенных Законом ВО от 08.05.2015 № 54-ОЗ "О наделении органов местного самоуправления муниципальных образований ВО отдельными гос.полномочиями ВО в сфере обращения с безнадзорными животными на тер-ии ВО"</t>
  </si>
  <si>
    <t>с даты полписания</t>
  </si>
  <si>
    <t>0140570920</t>
  </si>
  <si>
    <t>Р-1.3.1.063</t>
  </si>
  <si>
    <t xml:space="preserve">Возмещение потерь в доходах перевозчиков осуществляющих пассажирские перевозки на нерентабельных маршрутах автомобильным транспортом общего пользования между поселениями на территории района </t>
  </si>
  <si>
    <t>№131-ФЗ от 06.10.2003, ст.15, пст.1,п.6.</t>
  </si>
  <si>
    <t xml:space="preserve">Постановление главы района от 03.11.2017 № 1763 "О порядке финансирования потерь в доходах перевозчиков, осуществляющих пассажирские перевозки на нерентабельных маршрутах автомобильным транспортом общего пользования между поселениями на территории Киржачского района" </t>
  </si>
  <si>
    <t>9990060010</t>
  </si>
  <si>
    <t>814</t>
  </si>
  <si>
    <t>Р-1.3.1.064</t>
  </si>
  <si>
    <t>Осуществление пассажирских перевозок автомобильным транспортом общего пользования между поселениями на территории района</t>
  </si>
  <si>
    <t>9990021080</t>
  </si>
  <si>
    <t>Р-4.3.1.065</t>
  </si>
  <si>
    <t>Предоставление иных межбюджетных трансферов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расходы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t>
  </si>
  <si>
    <t xml:space="preserve">Постановление администрации Киржачского района Владимирской области от 25.12.2017 № 2119 "О передаче осуществления части своих полномочий по решению вопросов местного значения администрации сельского поселения Филипповское Киржачского района Владимирской области"   </t>
  </si>
  <si>
    <t>01.01.2018-31.12.2020</t>
  </si>
  <si>
    <t>999008Т030</t>
  </si>
  <si>
    <t>Постановление администрации Киржачского района Владимирской области от 28.12.2016 № 1527 "О порядке предоставления межбюджетных трансфертов из бюджета муниципального образования Киржачский район Владимирской области, на осуществление полномочий администрации Киржачского района по созданию условий для предоставления транспортного обслуживания населения в границах поселения в части организации транспортного обслуживания населения в границах муниципального района  на межмуниципальных маршрутах регулярных пригородных перевозок</t>
  </si>
  <si>
    <t>Р-4.3.1.066</t>
  </si>
  <si>
    <t>Мероприятия по содержанию и текущему ремонту автодорог общего пользования в МО Филипповское за счет средств дорожного фонда</t>
  </si>
  <si>
    <t>№ 131-ФЗ от 06.10.2003 ст.15, пст.1, п.5.</t>
  </si>
  <si>
    <t>Постановление администрации Киржачского района Владимирской области от 25.10.2016 № 1164 "О порядке расходования средств бюджета муниципального образования Киржачский район, передаваемых бюджетам сельских поселений на ремонт и обустройство дорожной сети, находящейся в границах и вне границ сельских населенных пунктов, а также субсидий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"Дорожное хозяйство Владимирской области на 2014-2025 годы"</t>
  </si>
  <si>
    <t>2014-2025</t>
  </si>
  <si>
    <t>130022Д031</t>
  </si>
  <si>
    <t>Р - 4.1.1.067</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</si>
  <si>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финансовое осуществление дорожной деятельности в отношении автомобильных дорог общего пользования местного значения на 2016 год за счет средств областного бюджета </t>
  </si>
  <si>
    <t>Постановление администрации Киржачского района ВО от 24.12.2019 № 1772 "О передаче осуществления части своих полномочий по решению вопросов местного значения администрациям сельских поселений, входящих в состав Киржачского района Владимирской области"</t>
  </si>
  <si>
    <t>1300272460</t>
  </si>
  <si>
    <t>Р - 4.1.3.068</t>
  </si>
  <si>
    <t>Расходы на осуществление дорожной деятельности в отношении автомобильных дорог общего пользования местного значения за счет средствобласного бюджета</t>
  </si>
  <si>
    <t>1300272462</t>
  </si>
  <si>
    <t>Р - 4.1.1.069</t>
  </si>
  <si>
    <t>Осуществление дорожной деятельности в отношении автомобильных дорог общего пользования местного значения (МО Филипповское)</t>
  </si>
  <si>
    <t>1300272463</t>
  </si>
  <si>
    <t>Р - 4.3.1.070</t>
  </si>
  <si>
    <t>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содержание и текущий ремонт автомобильных дорог общего пользования населённых пунктов за счёт средств дорожного фонда</t>
  </si>
  <si>
    <t xml:space="preserve">Постановление администрации Киржачского района от 24.12.2019 № 1772 "О передаче осуществления части своих полномочий по решению вопросов местного значения администрациям сельских поселений, входящих в состав Киржачского района Владимирской области"                                </t>
  </si>
  <si>
    <t>01.01.2020        31.12.2022</t>
  </si>
  <si>
    <t>130028Д030</t>
  </si>
  <si>
    <t>Р-1.3.1.071</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</si>
  <si>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поселенний в соответствии с заключенными соглашениями на содержание и текущий ремонт автомобильных дорог общего пользования населенных пунктов за счет средств дорожного фонда-софинансирование за счет средств дорожного фонда</t>
  </si>
  <si>
    <t>13002S2460</t>
  </si>
  <si>
    <t>Р-1.3.1.072</t>
  </si>
  <si>
    <t>Софинансирование на расходы на осуществление дорожной деятельности в отношении автомобильных дорог общего пользования местного значения за счет средств бюджета муниципального образования город Киржач</t>
  </si>
  <si>
    <t>№ 131-ФЗ от 06.10.2003 ст.15, пст.1, пп.5.</t>
  </si>
  <si>
    <t>13002S2462</t>
  </si>
  <si>
    <t>Р-1.3.1.073</t>
  </si>
  <si>
    <t>Осуществление дорожной деятельности в отношении автомобильных дорог общего пользования местного значения (МО Филипповское)-софинсирование</t>
  </si>
  <si>
    <t>13002S2463</t>
  </si>
  <si>
    <t>Р-4.1.1.074</t>
  </si>
  <si>
    <t>Организация участия в выставочных мероприятиях с целью продвижения потенциала Киржачского района</t>
  </si>
  <si>
    <t>№ 131-ФЗ от 06.10.2003 ст.15, пст.1, п.25.</t>
  </si>
  <si>
    <t xml:space="preserve">Постановление администрации района от 27.11.2018 № 1893 "Об утверждении порядка расходования средств по мероприятию "Организация участия в выставочных мероприятиях с целью продвижения экономического потенциала Киржачского района" муниципальной программы муниципального образования Киржачский район "Развитие малого и среднего предпринимательства"  </t>
  </si>
  <si>
    <t>0300220740</t>
  </si>
  <si>
    <t>Р-1.3.1.075</t>
  </si>
  <si>
    <t xml:space="preserve">     Расходы, связанные с размещением и демонтажем рекламных конструкций на территории Киржачского района</t>
  </si>
  <si>
    <t>№ 131-ФЗ от 06.10.2003 ст.15, пст.1, п.15,1.</t>
  </si>
  <si>
    <t>Проект постановления "О Порядке расходования средств, направленных на расходы, связанные с размещением и демонтажем рекламных конструкций на территории Киржачского района"</t>
  </si>
  <si>
    <t>9990020911</t>
  </si>
  <si>
    <t>Р-1.1.1.076</t>
  </si>
  <si>
    <t>Обеспечение территорий  документацией для осуществления градостроительной деятельности за счет средств областного бюджета</t>
  </si>
  <si>
    <t>№ 131-ФЗ от 06.10.2003 ст.15, пст.1, п.15.</t>
  </si>
  <si>
    <t>Постановление администрации Киржачского района от 21.12.2018 № 1914 "О порядке расходования денежных средств по мероприятиям подрограммы "Обеспечение территорий  документацией для осуществления градостроительной деятельности " по муниципальной программе муниципального образования Киржачский район "Обеспечение доступным и комфортным жильем населения Киржачского района"</t>
  </si>
  <si>
    <t xml:space="preserve"> 21.12.2018</t>
  </si>
  <si>
    <t>0260170080</t>
  </si>
  <si>
    <t>Р-1.3.1.077</t>
  </si>
  <si>
    <t xml:space="preserve">Софинансирование мероприятий по обеспечению территориЙ  документацией для осуществления градостроительной деятельности </t>
  </si>
  <si>
    <t>02601S0080</t>
  </si>
  <si>
    <t>Р-1.3.1.078</t>
  </si>
  <si>
    <t>Обеспечение территорий  документацией для осуществления градостроительной деятельности</t>
  </si>
  <si>
    <t>0260120450</t>
  </si>
  <si>
    <t>Р-1.3.1.079</t>
  </si>
  <si>
    <t>Мероприятия по газификации населенных пунктов Киржачского района</t>
  </si>
  <si>
    <t>№ 131-ФЗ от 06.10.2003  ст.15,пст.1,п.4.</t>
  </si>
  <si>
    <t>Постановление администрации Киржачского района от 25.04.2019 № 646 "Об утверждении Порядка принятия решений о подготовке и реализации бюджетных инвестиций в объекты муниципальной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</si>
  <si>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0130222160</t>
  </si>
  <si>
    <t>Р-1.3.1.080</t>
  </si>
  <si>
    <t>Р-1.3.1.081</t>
  </si>
  <si>
    <t>Техническое обслуживание распределительных газовых сетей (внутрипоселенческих) низкого давления в сельских поселениях</t>
  </si>
  <si>
    <t>0130222170</t>
  </si>
  <si>
    <t>Р-1.3.1.082</t>
  </si>
  <si>
    <t>Строительство распределительных газопроводов для газоснабжения жилых домов в сельских поселениях</t>
  </si>
  <si>
    <t>414</t>
  </si>
  <si>
    <t>Р-1.1.1.083</t>
  </si>
  <si>
    <t>Расходы на строительство блочно-модульной котельной в д. Новоселово Киржачского района Владимирской области за счет средств областного бюджета</t>
  </si>
  <si>
    <t>0600271250</t>
  </si>
  <si>
    <t>Р-1.3.1.084</t>
  </si>
  <si>
    <t>Софинансирование на строительство блочно-модульной котельной в д.Новоселово Киржачского района Владимирской области</t>
  </si>
  <si>
    <t>06002S1250</t>
  </si>
  <si>
    <t>Р-1.3.1.085</t>
  </si>
  <si>
    <t>Расходы на выполнение обязательств муниципального района, связанных с исполнением судов</t>
  </si>
  <si>
    <t>№ 131-ФЗ от 06.10.2003 ст.17,пст.1,п.3.</t>
  </si>
  <si>
    <t>Р-1.1.1.086</t>
  </si>
  <si>
    <t>Строительство, реконструкция и модернизация систем (обьектов) теплоснабжения, водоснабжения, водоотведения и очистки сточных вод(очистные сооружения в д.Ельцы Киржачского района Владимирской области производительностью 93,6 мз/сут)</t>
  </si>
  <si>
    <t>2210171580</t>
  </si>
  <si>
    <t>Р-1.3.1.087</t>
  </si>
  <si>
    <t xml:space="preserve">  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строительство, реконструкцию и модернизацию систем (объектов) теплоснабжения, водоснабжения, водоотведения и очистки сточных вод за счёт средств областного бюджета</t>
  </si>
  <si>
    <t xml:space="preserve">Постановление администрации Киржачского района от 24.12.2019 № 1772 "О передаче осуществления части своих полномочий по решению вопросов местного значения администрациям сельских поселений, входящих в состав Киржачского района Владимирской области"  (с учетом внесенных изменений)                              </t>
  </si>
  <si>
    <t>01.01.2020        31.12.2023</t>
  </si>
  <si>
    <t>9990071581</t>
  </si>
  <si>
    <t>Постановление администрации района от 28.12.2016 № 1526  "О порядке предоставления межбюджетных трансфертов из бюджета муниципального образования Киржачский район Владимирской области бюджетам сельских поселений, входящих в состав муниципального образования Киржачский район Владимирской области, на осуществление части полномочий администрации Киржачского района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</si>
  <si>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Р-1.3.1.088</t>
  </si>
  <si>
    <t>Софинансирование расходов на строительство, реконструкция и модернизация систем (обьектов) теплоснабжения, водоснабжения, водоотведения и очистки сточных вод(очистные сооружения в д.Ельцы Киржачского района Владимирской области производительностью 93,6 мз/сут)</t>
  </si>
  <si>
    <t>22101S1580</t>
  </si>
  <si>
    <t>Р-4.3.1.089</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</si>
  <si>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строительство, реконструкцию и модернизацию систем (объектов) теплоснабжения, водоснабжения, водоотведения и очистки сточных вод - софинансирование</t>
  </si>
  <si>
    <t>99900S1581</t>
  </si>
  <si>
    <t>Р-1.1.1.090</t>
  </si>
  <si>
    <t xml:space="preserve">Строительство блочно-модульной котельной п.Першино Киржачского района Владимирской области </t>
  </si>
  <si>
    <t>Постановление администрации Киржачского района от 11.11.2019 № 1491 "О распределении средств субсидии из областного бюджета на проведение работ по строительству, реконструкции, капитальному ремонту, оснащению оборудованием объектов социальной сферы и инфраструктуры, благоустройство территорий в сумме 111524290,00 рублей"</t>
  </si>
  <si>
    <t>9990071901</t>
  </si>
  <si>
    <t>Постановление администрации Киржачского района от 25.04.2019 № 646 "Об утверждении Порядка принятия решений о подготовке и реализации бюджетных инвестиций в объекты мунципальной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</si>
  <si>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Р-1.3.1.091</t>
  </si>
  <si>
    <t>Расходы, связанные с организацией в границах МО сельского поселения Филипповское электро, тепло, газо и водоснабжения населения, водотведения, снабжение населения топливом</t>
  </si>
  <si>
    <t>№ 131-ФЗ от 06.10.2003  ст.15,пст.1,пп.4.</t>
  </si>
  <si>
    <t>Проект постановления администрации Киржачского района "О порядке  расходования средств бюджета муниципального образования  Киржачский район на организацию в границах МО Филипповское электро, тепло, газо и водоснабжения населения, водоотведения, снабжения населения топливом"</t>
  </si>
  <si>
    <t>999002Э031</t>
  </si>
  <si>
    <t>Р-1.1.1.092</t>
  </si>
  <si>
    <t>Строительство (реконструкция) газопроводов высокого, среднего, низкого давления и газопроводов-вводов</t>
  </si>
  <si>
    <t>9990072080</t>
  </si>
  <si>
    <t>Р-4.3.1.093</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</si>
  <si>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расходы, связанные с организацией в границах поселения электро-, тепло-, газо- и водоснабжения населения, водоотведения, снабжения населения топливом</t>
  </si>
  <si>
    <t>999008Э030</t>
  </si>
  <si>
    <t>Р-4.3.1.094</t>
  </si>
  <si>
    <t xml:space="preserve">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строительство, реконструкцию и модернизацию систем (объектов) теплоснабжения, водоснабжения, водоотведения и очистки сточных вод – софинансирование  </t>
  </si>
  <si>
    <t>Р-1.3.1.095</t>
  </si>
  <si>
    <t>Софинансирование расходов по строительству (реконструкции) газопроводов высокого среднего низкого давления и газопроводов-вводов</t>
  </si>
  <si>
    <t>99900S2080</t>
  </si>
  <si>
    <t>Р-1.3.1.096</t>
  </si>
  <si>
    <t xml:space="preserve">  Расходы на строительство блочно-модульной котельной в д.Новоселово Киржачского района Владимирской области</t>
  </si>
  <si>
    <t>0600240250</t>
  </si>
  <si>
    <t>Р-1.3.1.097</t>
  </si>
  <si>
    <t>Расходы на обеспечение деятельности Муниципального казенного учреждения "Управление жилищно-коммунального хозяйства, архитектуры и строительства Киржачского района"</t>
  </si>
  <si>
    <t>Постановление администрации района от 17.03.2016 № 206 "О создании  Муниципального казенного учреждения "Управление жилищно-коммунального хозяйства, архитектуры и строительства Киржачского района"</t>
  </si>
  <si>
    <t>999000Ж590</t>
  </si>
  <si>
    <t>Постановление администрации района от 17.05.2016 № 489 "Об утверждении Положения об оплате труда работников Муниципального казенного учреждения "Управление жилищно-коммунального хозяйства, архитектуры и строительства Киржачского района"</t>
  </si>
  <si>
    <t>Р-4.1.1.098</t>
  </si>
  <si>
    <t xml:space="preserve">Осуществление  отдельных государственных полномочий по региональному государственному жилищному надзору и лицензионному контролю                                                                                                                                                                                                                                                      </t>
  </si>
  <si>
    <t>Постановление Правительства Российской Федерации от 30.09.2021№ 1670 "Об утверждении общих требований к организации и осуществлению регионального жилищнеого контроля (надзора)"  ст.1, п.2</t>
  </si>
  <si>
    <t>Соглашение № 11 от 11.01.2021г. между инспекцией государственного жилищного надзора  Владимирской области и администрацией Киржачского района Владимирской области о порядке и условиях предоставления субвенции из областного бюджета ВУладимирской области на осуществление отдельных государственных полномочий по  региональному государственному жилищному надзору и лицензионному контролю</t>
  </si>
  <si>
    <t>9990071370</t>
  </si>
  <si>
    <t xml:space="preserve"> Закон Владимирской области от 29.08.2016 № 107-ОЗ "О наделении органов местного самоуправления отдельными государственными полномочиями Владимирской области по осуществлению регионального государственного жилищного надзора и лицензионного контроля" ст.1, п.1</t>
  </si>
  <si>
    <t>Соглашение № 11 от 09.01.2020г. между гос.жилищной инспекцией администрации Владимирской области и МО Киржачский район о порядке и условиях предоставления субвенции из областного бюджета АО на осуществление отдельных гос.полномочий по осуществлению регионального государственного жилищного надзора и лицензионного контроля</t>
  </si>
  <si>
    <t>Р-4.3.1.099</t>
  </si>
  <si>
    <t xml:space="preserve">  Проведение фестивалей,конкурсов,спортивных мероприятий, направленных на пропаганду здорового образа жизни, сохранение и укрепления здоровья</t>
  </si>
  <si>
    <t>№ 131-ФЗ от 06.10.2003 ст.15,пст.1, п.20.</t>
  </si>
  <si>
    <t>Р-4.3.1.100</t>
  </si>
  <si>
    <t>Р-4.3.1.101</t>
  </si>
  <si>
    <t>Реализация социальных проектов</t>
  </si>
  <si>
    <t>0700520280</t>
  </si>
  <si>
    <t>Р-4.3.1.102</t>
  </si>
  <si>
    <t>Проведение мероприятий по повышению общественной активности молодежи, творческой активности</t>
  </si>
  <si>
    <t>Р-4.3.1.103</t>
  </si>
  <si>
    <t xml:space="preserve">Пенсия  за выслугу лет муниципальным служащим и лицам, замещавшим муниципальные должности </t>
  </si>
  <si>
    <t>№131-ФЗ от 06.10.2003 ст.17,  подст.1, п.9.</t>
  </si>
  <si>
    <t>Решение Совета народных депутатов района от 31.07.2018 № 47/309 "Об утверждении Положения о пенсионном обеспечении муниципальных служащих и лиц, замещающих  муниципальные должности в муниципальном образовании Киржачский район"</t>
  </si>
  <si>
    <t>9990010030</t>
  </si>
  <si>
    <t>312</t>
  </si>
  <si>
    <t>Р-4.3.1.104</t>
  </si>
  <si>
    <t>Обеспечение равной доступности услуг общественного транспорта для отдельных категорий граждан в муниципальном сообщении  - софинансирование</t>
  </si>
  <si>
    <t>№131-ФЗ от 06.10.2003, ст.15, подст.1, п. 6.</t>
  </si>
  <si>
    <t>Постановление администрации района от 04.05.2010 № 449 "О порядке финансирования и расходования субсидии на обеспечение равной степени доступности общественного транспорта для отдельных категорий граждан на пригородных маршрутах Киржачского района"</t>
  </si>
  <si>
    <t>99900S0150</t>
  </si>
  <si>
    <t>Р-4.3.1.105</t>
  </si>
  <si>
    <t xml:space="preserve">Расходы на предоставление ежемесячных денежных выплат лицам, удостоенным звания «Почетный гражданин г.Киржача и Киржачского района» </t>
  </si>
  <si>
    <t xml:space="preserve">Решение районного Совета народных депутатов от 25.05.2007 №24/365 "О новой редакции положения "О присвоении звания Почетный гражданин города Киржача и Киржачского района Владимирской области" </t>
  </si>
  <si>
    <t>9990010010</t>
  </si>
  <si>
    <t>Р-4.3.1.106</t>
  </si>
  <si>
    <t>Обеспечение жильём  отдельных категорий граждан, установленных федеральным законом от 24 ноября 1995 года №181-ФЗ «О социальной защите  инвалидов в Российской Федерации»</t>
  </si>
  <si>
    <t>№131-ФЗ от 06.10.2003, ст.15,1, пст.1,п. 10.</t>
  </si>
  <si>
    <t xml:space="preserve">Постановление администрации Киржачского района от 25.03.2013 № 382 "О порядке финансирования и расходования средств федерального и областного бюджета на реализацию мероприятий по обеспечению жильем отдельных категорий граждан, предусмотренных федеральными законами "О ветеранах" и "О социальной защите инвалидов в Российской Федерации" </t>
  </si>
  <si>
    <t>0220151760</t>
  </si>
  <si>
    <t>322</t>
  </si>
  <si>
    <t>Р-4.3.1.107</t>
  </si>
  <si>
    <t>Обеспечение жильем отдельных категорий граждан, установленных Федеральным законом от 12 января 1995 года№ 5-ФЗ "О ветеранах"</t>
  </si>
  <si>
    <t>№ 181-ФЗ от 24.11.1995</t>
  </si>
  <si>
    <t>0220151350</t>
  </si>
  <si>
    <t>Р-4.3.1.108</t>
  </si>
  <si>
    <t xml:space="preserve"> Предоставление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t>
  </si>
  <si>
    <t>№ 131-ФЗ от 06.10.2003, ст.15, пст.1,п. 4.</t>
  </si>
  <si>
    <t xml:space="preserve">Постановление администрации Киржачского района от 15.11.2012 № 1371 "Об утверждении Порядка предоставления и расходования  за счет средств областного бюджета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 </t>
  </si>
  <si>
    <t>0220271860</t>
  </si>
  <si>
    <t>Р - 4.2.1.109</t>
  </si>
  <si>
    <t xml:space="preserve"> Обеспечение жильем многодетных семей за счет средств областного бюджета</t>
  </si>
  <si>
    <t>Постановление администрации Киржачского района от 26.12.2019 № 1797 "О принятии осуществления отдельных полномочий по решению вопросов местного значения поселений,входящих в состав Киржачского района Владимирской области" (с учетом внесенных изменений)</t>
  </si>
  <si>
    <t>01.01.2020-31.12.2022</t>
  </si>
  <si>
    <t>0240170810</t>
  </si>
  <si>
    <t>Р-4.3.3.110</t>
  </si>
  <si>
    <t xml:space="preserve"> Обеспечение жильем многодетных семей</t>
  </si>
  <si>
    <t>02401S0810</t>
  </si>
  <si>
    <t>Р-4.1.1.111</t>
  </si>
  <si>
    <t xml:space="preserve">Обеспечение равной доступности услуг общественного транспорта для отдельных категорий граждан в муниципальном сообщении  </t>
  </si>
  <si>
    <t>№ 131-ФЗ от 06.10.2003, ст.15, пст.1,п. 6.</t>
  </si>
  <si>
    <t xml:space="preserve">Постановление администрации района от 04.05.2010 № 449 "О порядке финансирования и расходования субсидии на обеспечение равной степени доступности общественного транспорта для отдельных категорий граждан на пригородных маршрутах Киржачского района" </t>
  </si>
  <si>
    <t>9990070150</t>
  </si>
  <si>
    <t>Р - 4.2.1.112</t>
  </si>
  <si>
    <t>Мероприятия по обеспечению жильем молодых семей</t>
  </si>
  <si>
    <t>Постановление администрации Киржачского района от 24.06.2019 № 889  "О порядке расходования средств на реализацию мероприятий  Подпрограммы № 1 "Обеспечение жильем молодых семей Киржачского района"  муниципальной программы  муниципального образования Киржачский район "Обеспечение доступным и комфортным жильем населения Киржачского района" за счет средств федерального, областного бюджетов, а также межбюджетных трансфертов, передаваемых бюджету  муниципального района из бюджетов сельских поселений на осуществление части полномочий по решению вопросов местного значения в соответствии с заключенными соглашениями"</t>
  </si>
  <si>
    <t>01.01.2019</t>
  </si>
  <si>
    <t>02101L4970</t>
  </si>
  <si>
    <t>Р - 4.2.3.113</t>
  </si>
  <si>
    <t>Р-4.3.1.114</t>
  </si>
  <si>
    <t>Мероприятия по улучшению жилищных условий молодых семей и молодых специалистов</t>
  </si>
  <si>
    <t>01301S0020</t>
  </si>
  <si>
    <t>Р-4.3.1.115</t>
  </si>
  <si>
    <t xml:space="preserve">Обеспечение социальной поддержки малоимущих семей, малоимущих граждан и граждан, оказавшихся в трудной жизненной ситуации </t>
  </si>
  <si>
    <t>№ 131-ФЗ от 06.10.2003, ст.17, подст.1, п. 9.</t>
  </si>
  <si>
    <t>Постановление администрации Киржачского района ВО от 11.01.2017 №16 "Об утверждении Порядка оказания адресной материальной помощи нуждающимся гражданам Киржачского района"</t>
  </si>
  <si>
    <t>0700110050</t>
  </si>
  <si>
    <t>Р-4.3.1.116</t>
  </si>
  <si>
    <t>Субсидии отдельным общественным организациям и иным некоммерческим объединениям</t>
  </si>
  <si>
    <t>№131-ФЗ от 06.10.2003, ст.15, подст.1, п. 25.</t>
  </si>
  <si>
    <t>Постановление администрации района от 23.12.2015 № 1092 "Порядок предоставления субсидий социально ориентированным некоммерческим общественным организациям, осуществляющим деятельность на территории Киржачского района, счет средств бюджета муниципального образования Киржачский район"</t>
  </si>
  <si>
    <t>с даты официального опубликования</t>
  </si>
  <si>
    <t>0700160030</t>
  </si>
  <si>
    <t xml:space="preserve"> Строительство физкультурно-оздоровительного комплекса с плавательным бассейном г.Киржач Владимирской области</t>
  </si>
  <si>
    <t>№131-ФЗ от 06.10.2003, ст.15, подст.1, п. 26.</t>
  </si>
  <si>
    <t>1800240190</t>
  </si>
  <si>
    <t>Муниципальный контракт № 74 холодного водоснабжения и водоотведения от 15.04.2021 с МУП "Водоканал"</t>
  </si>
  <si>
    <t>с 01.01.2021 по 31.12.2021</t>
  </si>
  <si>
    <t>Контракт № ПН 01-07/0741-21 от 09.02.2021 с ООО "Газпром межрегионгаз Владимир" на поставку газа</t>
  </si>
  <si>
    <t>31.12.2021</t>
  </si>
  <si>
    <t>Р-1.3.1.118</t>
  </si>
  <si>
    <t xml:space="preserve">Расходы на проведение привязки и корректировки проекта повторного применения для строительства физкультурно-оздоровительного комплекса  с универсальным игровым спортивным залом </t>
  </si>
  <si>
    <t>Постановление администрации района от 17.01.2020 № 38 "Об утверждении порядка расходования средств муниципальной программы муниципального образования Киржачский район "Развитие физической культуры и спорта на территории Киржачского района"</t>
  </si>
  <si>
    <t>1800221020</t>
  </si>
  <si>
    <t>Р-4.3.1.119</t>
  </si>
  <si>
    <t>Расходы на охрану объекта незавершенного строительства "Физкультурно-оздоровительный комплекс с плавательным бассейном в г. Киржач Владимирской области"</t>
  </si>
  <si>
    <t>№ 131-ФЗ от 06.10.2003  ст.15,пст.1,п.26.</t>
  </si>
  <si>
    <t xml:space="preserve">Договор   с ООО "Частная охранная организация "Щит-СВ" от  30.12.2019 № 10/2019 на оказание услуг по физической охране объекта                     Договор   с ООО "Частная охранная организация "Щит-СВ" от  13.05.2021 № 05/2021 на оказание услуг по физической охране объекта                                Договор   с ООО "Частная охранная организация "Щит-СВ" от  01.09.2021 № 09/2021 на оказание услуг по физической охране объекта                                                                     </t>
  </si>
  <si>
    <t xml:space="preserve">в целом                             в целом                                               в целом                                                                                                                                                                                                        </t>
  </si>
  <si>
    <t xml:space="preserve">01.01.2020   13.05.2021                                         01.09.2021       </t>
  </si>
  <si>
    <t>31.12.2020                                                                                                                                                                                                                                                                                                                                                                                                                                                                                                                                31.08.2021                                                    31.12.2021</t>
  </si>
  <si>
    <t>9990020930</t>
  </si>
  <si>
    <t>Р-4.3.1.120</t>
  </si>
  <si>
    <t>Оплата по проведению экспертных исследований</t>
  </si>
  <si>
    <t>№ 131-ФЗ от 06.10.2003 ст.15,пст.1,п.26.</t>
  </si>
  <si>
    <t>Договор оказания услуг  с ООО "ФЛСЭ-ЦЕНТР"на проведение экспертного исследования от 01.03.2021 № 2020/047</t>
  </si>
  <si>
    <t>9990021040</t>
  </si>
  <si>
    <t>Р-4.3.1.121</t>
  </si>
  <si>
    <t>Оплата санитарно-эпидемиологического заключения</t>
  </si>
  <si>
    <t>Расчет стоимости услуг на выполнение санитарно-эпидемиологического заключения по исследованию проб воды и воздуха от 24.02.2021г.</t>
  </si>
  <si>
    <t>9990021050</t>
  </si>
  <si>
    <t>Р-1.1.1.122</t>
  </si>
  <si>
    <t>Расходы на строительство физкультурно-оздоровительного комплекса с плавательным бассейном в г. Киржач Владимирской области</t>
  </si>
  <si>
    <t>9990071902</t>
  </si>
  <si>
    <t>Р-1.3.1.123</t>
  </si>
  <si>
    <t>Расходы на выполнение обязательств муниципального района, связанных и исполнением решений судов</t>
  </si>
  <si>
    <t>Определение Арбитражного суда Владимирской области от 25.03.2020 г. о назначении судебной экспертизы и приостановлении производства по делу № А 11-12201/2019</t>
  </si>
  <si>
    <t>Р-4.3.1.124</t>
  </si>
  <si>
    <t>Расходы на организацию энергоснабжения строительной площадки физкультурно-оздоровительного комплекса</t>
  </si>
  <si>
    <t>Договор энергоснабжения с Владимирским филиалом АО "ЭнергосбытПлюс"  об осуществлении технологического присоединения к электрическим сетям в целях временного технологического присоединения №30/0818 от 24.12.2019</t>
  </si>
  <si>
    <t>9990020840</t>
  </si>
  <si>
    <t xml:space="preserve">Договор энергоснабжения с АО "Владимирские коммунальные системы" от 05.02.2021 № 30/0818 </t>
  </si>
  <si>
    <t>Р-2.3.1.125</t>
  </si>
  <si>
    <t>Расходы на обеспечение деятельности (оказание услуг) МБУ РЦФКиС Киржач</t>
  </si>
  <si>
    <t xml:space="preserve">Постановление администрации Киржачского района Владимирской области от 23.03.2021 №377 "Об утверждении Порядка определения объема и условий предоставления субсидий из бюджета муниципального образования Киржачский район муниципальным  бюджетным учреждениям физкультурно-спортивной направленности на  финансовое обеспечение выполнения муниципального задания на оказание муниципальных услуг (выполнение работ) </t>
  </si>
  <si>
    <t>1800103591</t>
  </si>
  <si>
    <t>Р-2.3.1.126</t>
  </si>
  <si>
    <t xml:space="preserve">Постановление администрации Киржачского района Владимирской области от 29.12.2020 № 1434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спортивной направленности, подведомственным администрации Киржачского района Владимирской области" </t>
  </si>
  <si>
    <t>с 01.01.2021</t>
  </si>
  <si>
    <t>Р-2.3.1.127</t>
  </si>
  <si>
    <t>Расходы на обеспечение деятельности (оказание услуг) МБУ "ФОК "Лидер"</t>
  </si>
  <si>
    <t>1800103592</t>
  </si>
  <si>
    <t>Р-4.3.1.128</t>
  </si>
  <si>
    <t xml:space="preserve">Проведение массовых спортивных мероприятий для всех групп населения согласно календарному плану физкультурно-оздоровительных мероприятий </t>
  </si>
  <si>
    <t>1800120010</t>
  </si>
  <si>
    <t>Оснащение объектов спортивной инфраструктуры спортивно-технологическим оборудованием</t>
  </si>
  <si>
    <t>Постановление администрации Киржачского района от 18.06.2020 № 541 "Об утверждении порядка расходования субсидии, выделенной из областного бюджета на оснащение объектов спортивной инфраструктуры спортивно-технологическим оборудованием"</t>
  </si>
  <si>
    <t>180Р552280</t>
  </si>
  <si>
    <t xml:space="preserve">   Расходы на проведение мероприятий, направленных на развитие физической культуры и спорта</t>
  </si>
  <si>
    <t xml:space="preserve">1. Соглашение о предоставлении в 2021 году субсидии из областного бюджета бюджету муниципального образования Киржачский район Владимирской области от 18.01.2021 № 04-01/ФКиС.                                       2. Постановление администорации района от 23.03.2021 "Об утверждении порядка расходования субсидии на развитие физической культуры и спорта"
</t>
  </si>
  <si>
    <t xml:space="preserve"> 1. 01.01.2021             2. 23.03.2021</t>
  </si>
  <si>
    <t>1. 1 год                                     2.  не установлен</t>
  </si>
  <si>
    <t>1800171600</t>
  </si>
  <si>
    <t>Софинансирование расходов на проведение мероприятий, направленных на развитие физической культуры и спорта</t>
  </si>
  <si>
    <t xml:space="preserve">1. Соглашение о предоставлении в 2021 году субсидии из областного бюджета бюджету муниципального образования Киржачский район Владимирской области от 18.01.2021 № 04-01/ФКиС.                                       2. Постановление администорации района от 23.03.2021  №375 "Об утверждении порядка расходования субсидии на развитие физической культуры и спорта"
</t>
  </si>
  <si>
    <t>18001S1600</t>
  </si>
  <si>
    <t>Расходы на содержание объектов спортивной инфраструктуры муниципальной собственности для занятий физической культурой и спортом</t>
  </si>
  <si>
    <t>1. Соглашение о предоставлении в 2021 году из областного бюджета иных межбюджетных трансфертов на содержание объектов спортивной инфраструктуры муниципальной собственности для занятий физической культурой и спортом от 18.01.2021 № 11-01/21 МБТ   2. Постановление администрации района от 23.03.2021 №376 "Об утверждении порядка расходования иных межбюджетных трансфертов, выделенных из областного бюджета на содержание объектов спортивной инфраструктуры муниципальной собственности для занятий физической культурой  и спортом"</t>
  </si>
  <si>
    <t>180P57200S</t>
  </si>
  <si>
    <t>Р-3.3.1.134</t>
  </si>
  <si>
    <t>Расходы на обеспечение деятельности (оказание услуг) муниципального автономного учреждения "Редакция газеты "Красное Знамя" Киржачского района Владимирской области</t>
  </si>
  <si>
    <t>№131-ФЗ от 06.10.2003  ст.17,подст.1, п.7.</t>
  </si>
  <si>
    <t>Постановление администрации Киржачского района от 11.12.2019 №1713 "Об утверждении Порядка определения объема и условий предоставления субсидий из бюджета муниципального образования Киржачский район муниципальному автономному учреждению "Редакция газеты "Красное знамя" Киржачского района Владимирской области" на финансовое обеспечение выполнения муниципального задания на оказание муниципальных услуг (выполнение работ)"</t>
  </si>
  <si>
    <t>99900Г590</t>
  </si>
  <si>
    <t>621</t>
  </si>
  <si>
    <t>Р-4.3.1.135</t>
  </si>
  <si>
    <t>Обслуживание муниципального  долга</t>
  </si>
  <si>
    <t>Постановление администрации Киржачского района Владимирской области от 29.05.2015 № 558 "О муниципальном долге муниципального образования Киржачский район владимирской области" / Постановление администрации Киржачского района Владимирской области от 26.09.2014 № 1280 "Об утверждении муниципальной программы муниципального образования Киржачский район "Управление муниципальными финансами и муниципальным долгом"</t>
  </si>
  <si>
    <t>в целом/ в целом</t>
  </si>
  <si>
    <t>не установлен/ не установлен</t>
  </si>
  <si>
    <t>143022Д990</t>
  </si>
  <si>
    <t>730</t>
  </si>
  <si>
    <t>Р-4.3.1.136</t>
  </si>
  <si>
    <t>Резервный фонд администрации Киржачского района</t>
  </si>
  <si>
    <t xml:space="preserve"> 25.09.2013</t>
  </si>
  <si>
    <t>Р-4.3.1.137</t>
  </si>
  <si>
    <t>Итого по реестру:</t>
  </si>
  <si>
    <t xml:space="preserve">Администрация Киржачского района </t>
  </si>
  <si>
    <t>Решение Совета народных депутатов от 30.05.2019 №58/401"О порядке и условиях предоставления межбюджетных трансфертов из бюджета муниципального образования Киржачский район бюджетам муниципальных образований поселений, расположенных на территории Киржачского района"</t>
  </si>
  <si>
    <r>
      <t xml:space="preserve">Расходы на </t>
    </r>
    <r>
      <rPr>
        <sz val="9"/>
        <color indexed="8"/>
        <rFont val="Times New Roman"/>
        <family val="1"/>
        <charset val="204"/>
      </rPr>
      <t>выполнение обязательств муниципального района, связанных с исполнением решений судов</t>
    </r>
    <r>
      <rPr>
        <sz val="9"/>
        <rFont val="Times New Roman"/>
        <family val="1"/>
        <charset val="204"/>
      </rPr>
      <t xml:space="preserve"> </t>
    </r>
  </si>
  <si>
    <r>
      <t xml:space="preserve">Расходы на </t>
    </r>
    <r>
      <rPr>
        <sz val="9"/>
        <color indexed="8"/>
        <rFont val="Times New Roman"/>
        <family val="1"/>
        <charset val="204"/>
      </rPr>
      <t xml:space="preserve">обеспечение деятельности   муниципального казенного учреждения «Хозяйственно-транспортное управление администрации Киржачского района» </t>
    </r>
  </si>
  <si>
    <r>
      <t xml:space="preserve">Расходы на </t>
    </r>
    <r>
      <rPr>
        <sz val="9"/>
        <color indexed="8"/>
        <rFont val="Times New Roman"/>
        <family val="1"/>
        <charset val="204"/>
      </rPr>
      <t>обеспечение деятельности муниципального казённого учреждения «Киржачский районный архив»</t>
    </r>
    <r>
      <rPr>
        <sz val="9"/>
        <rFont val="Times New Roman"/>
        <family val="1"/>
        <charset val="204"/>
      </rPr>
      <t xml:space="preserve"> </t>
    </r>
  </si>
  <si>
    <r>
      <t>Расходы</t>
    </r>
    <r>
      <rPr>
        <sz val="9"/>
        <color indexed="8"/>
        <rFont val="Times New Roman"/>
        <family val="1"/>
        <charset val="204"/>
      </rPr>
      <t xml:space="preserve"> за счет межбюджетных трансфертов, перечисляемых из бюджетов поселений в соответствии с заключенными Соглашениями</t>
    </r>
    <r>
      <rPr>
        <sz val="9"/>
        <rFont val="Times New Roman"/>
        <family val="1"/>
        <charset val="204"/>
      </rPr>
      <t xml:space="preserve"> на о</t>
    </r>
    <r>
      <rPr>
        <sz val="9"/>
        <color indexed="8"/>
        <rFont val="Times New Roman"/>
        <family val="1"/>
        <charset val="204"/>
      </rPr>
      <t xml:space="preserve">беспечение деятельности   Муниципального казенного учреждения «Управление по делам гражданской обороны и чрезвычайным ситуациям Киржачского района»  </t>
    </r>
  </si>
  <si>
    <r>
      <t>Р-1.</t>
    </r>
    <r>
      <rPr>
        <sz val="8"/>
        <color indexed="10"/>
        <rFont val="Times New Roman"/>
        <family val="1"/>
        <charset val="204"/>
      </rPr>
      <t>3</t>
    </r>
    <r>
      <rPr>
        <sz val="8"/>
        <rFont val="Times New Roman"/>
        <family val="1"/>
        <charset val="204"/>
      </rPr>
      <t>.1.117</t>
    </r>
  </si>
  <si>
    <r>
      <t>Р-</t>
    </r>
    <r>
      <rPr>
        <sz val="8"/>
        <color indexed="10"/>
        <rFont val="Times New Roman"/>
        <family val="1"/>
        <charset val="204"/>
      </rPr>
      <t>2</t>
    </r>
    <r>
      <rPr>
        <sz val="8"/>
        <rFont val="Times New Roman"/>
        <family val="1"/>
        <charset val="204"/>
      </rPr>
      <t>.1.1.129</t>
    </r>
  </si>
  <si>
    <r>
      <t>Р-</t>
    </r>
    <r>
      <rPr>
        <sz val="8"/>
        <color indexed="10"/>
        <rFont val="Times New Roman"/>
        <family val="1"/>
        <charset val="204"/>
      </rPr>
      <t>2</t>
    </r>
    <r>
      <rPr>
        <sz val="8"/>
        <rFont val="Times New Roman"/>
        <family val="1"/>
        <charset val="204"/>
      </rPr>
      <t>.</t>
    </r>
    <r>
      <rPr>
        <sz val="8"/>
        <color indexed="10"/>
        <rFont val="Times New Roman"/>
        <family val="1"/>
        <charset val="204"/>
      </rPr>
      <t>3</t>
    </r>
    <r>
      <rPr>
        <sz val="8"/>
        <rFont val="Times New Roman"/>
        <family val="1"/>
        <charset val="204"/>
      </rPr>
      <t>.1.130</t>
    </r>
  </si>
  <si>
    <r>
      <t>Р-</t>
    </r>
    <r>
      <rPr>
        <sz val="8"/>
        <color indexed="10"/>
        <rFont val="Times New Roman"/>
        <family val="1"/>
        <charset val="204"/>
      </rPr>
      <t>2</t>
    </r>
    <r>
      <rPr>
        <sz val="8"/>
        <rFont val="Times New Roman"/>
        <family val="1"/>
        <charset val="204"/>
      </rPr>
      <t>.1.1.131</t>
    </r>
  </si>
  <si>
    <r>
      <t>Р-</t>
    </r>
    <r>
      <rPr>
        <sz val="8"/>
        <color indexed="10"/>
        <rFont val="Times New Roman"/>
        <family val="1"/>
        <charset val="204"/>
      </rPr>
      <t>2</t>
    </r>
    <r>
      <rPr>
        <sz val="8"/>
        <rFont val="Times New Roman"/>
        <family val="1"/>
        <charset val="204"/>
      </rPr>
      <t>.</t>
    </r>
    <r>
      <rPr>
        <sz val="8"/>
        <color indexed="10"/>
        <rFont val="Times New Roman"/>
        <family val="1"/>
        <charset val="204"/>
      </rPr>
      <t>3</t>
    </r>
    <r>
      <rPr>
        <sz val="8"/>
        <rFont val="Times New Roman"/>
        <family val="1"/>
        <charset val="204"/>
      </rPr>
      <t>.1.132</t>
    </r>
  </si>
  <si>
    <r>
      <t>Р-2.</t>
    </r>
    <r>
      <rPr>
        <sz val="8"/>
        <color indexed="10"/>
        <rFont val="Times New Roman"/>
        <family val="1"/>
        <charset val="204"/>
      </rPr>
      <t>1</t>
    </r>
    <r>
      <rPr>
        <sz val="8"/>
        <rFont val="Times New Roman"/>
        <family val="1"/>
        <charset val="204"/>
      </rPr>
      <t>.1.133</t>
    </r>
  </si>
  <si>
    <r>
      <t xml:space="preserve">Постановление администрации Киржачского района  от 28.12.2016г.№1518 "Об утверждении Положения об оплате труда работников муниципального казенного учреждения "Финансовый центр Киржачского района Владимирской области",         </t>
    </r>
    <r>
      <rPr>
        <i/>
        <sz val="8"/>
        <rFont val="Times New Roman"/>
        <family val="1"/>
        <charset val="204"/>
      </rPr>
      <t xml:space="preserve">              </t>
    </r>
  </si>
  <si>
    <t>УСЛОВНО УТВЕРЖДЕННЫЕ</t>
  </si>
  <si>
    <t>ВСЕГО</t>
  </si>
  <si>
    <t>Итого по реестру</t>
  </si>
  <si>
    <t>Расходы на выплаты по оплате труда работников органов местного самоуправления в рамках непрограммных расходов органов исполнительной власти</t>
  </si>
  <si>
    <t xml:space="preserve"> № 131-ФЗ от 06.10.2003                                       ст.17,пст.1,п.9</t>
  </si>
  <si>
    <t xml:space="preserve">1) Постановление администрации района от 08.10.2018 № 1410 "Об утверждении Положения о комитете по управлению муниципальным имуществом администрации Киржачского района"    2) Решение Совета народных депутатов Киржачского района от 26.12.2007  №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     3) 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(с учетом изменений)    </t>
  </si>
  <si>
    <t xml:space="preserve">1)в целом   2) в целом    3) в целом     </t>
  </si>
  <si>
    <t xml:space="preserve">1) с момента опубликова-ния                   2) 01.01.2008      3) с момента опубликования           </t>
  </si>
  <si>
    <t>Расходы на обеспечение функций органов местного самоуправления</t>
  </si>
  <si>
    <t xml:space="preserve">1) Постановление администрации района от 08.10.2018 № 1410 "Об утверждении Положения о комитете по управлению муниципальным имуществом администрации Киржачского района" </t>
  </si>
  <si>
    <t>1) с момента опубликования</t>
  </si>
  <si>
    <t xml:space="preserve"> 2) 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(с изменениями)    </t>
  </si>
  <si>
    <t>2) с момента опубликования</t>
  </si>
  <si>
    <t xml:space="preserve">Расходы на выполнение обязательств муниципального района, связанных с исполнением решений судов </t>
  </si>
  <si>
    <t xml:space="preserve"> № 131-ФЗ от 06.10.2003                                       ст.17,пст.1,п.3</t>
  </si>
  <si>
    <t xml:space="preserve">Оценка недвижимости, признание прав и регулирование отношений по государственной и муниципальной собственности в рамках непрограммных расходов  органов исполнительной власти </t>
  </si>
  <si>
    <t xml:space="preserve"> № 131-ФЗ от 06.10.2003                                       ст.15,пст.1,п.3</t>
  </si>
  <si>
    <t>Решение Совета народных депутатов района от 21.11.2008 №47/715 "О выделении ассигнований на обеспечение работ по управлению и распоряжению государственным и муниципальным имуществом " (с изменениями)</t>
  </si>
  <si>
    <t>9990020080</t>
  </si>
  <si>
    <t xml:space="preserve">Расходы на уплату налогов по имуществу, переданному из казны муниципального образования Киржачский район на баланс комитета по управлению муниципальным имуществом администрации Киржачского района в рамках непрограммных расходов органов исполнительной власти  </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</si>
  <si>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(с изменениями)    </t>
  </si>
  <si>
    <t>с момента опубликования</t>
  </si>
  <si>
    <t>9990020240</t>
  </si>
  <si>
    <t>Расходы на оплату коммунальных услуг зданий,  находящихся в казне муниципального образования Киржачский район</t>
  </si>
  <si>
    <t>9990020350</t>
  </si>
  <si>
    <t>Расходы на эксплуатацию и содержание имущества, состоящего на балансе комитета по управлению имуществом администрации Киржачского района, в рамках непрограммных расходов органов исполнительной власти</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</si>
  <si>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t>
  </si>
  <si>
    <t>9990020700</t>
  </si>
  <si>
    <t>243</t>
  </si>
  <si>
    <t>Расходы на эксплуатацию и содержание имущества, находящегося в казне муниципального района</t>
  </si>
  <si>
    <t>9990020750</t>
  </si>
  <si>
    <t>ИТОГО:</t>
  </si>
  <si>
    <t>Комитет по управлению имуществом администрации Киржачского района</t>
  </si>
  <si>
    <r>
      <t xml:space="preserve">Федеральный Закон от 06.10.2003 № 131-ФЗ "Об </t>
    </r>
    <r>
      <rPr>
        <sz val="8"/>
        <rFont val="Times New Roman"/>
        <family val="1"/>
        <charset val="204"/>
      </rPr>
      <t>общих принципах организации
местного самоуправления в Российской Федерации"</t>
    </r>
    <r>
      <rPr>
        <sz val="9"/>
        <rFont val="Times New Roman"/>
        <family val="1"/>
        <charset val="204"/>
      </rPr>
      <t xml:space="preserve">
 (Ст.17 п. 5)</t>
    </r>
  </si>
  <si>
    <t>Реестр расходных обязательств главных распорядителей средств бюджета муниципального образования Киржачский район на 01.09.2021 г. (плановый)</t>
  </si>
</sst>
</file>

<file path=xl/styles.xml><?xml version="1.0" encoding="utf-8"?>
<styleSheet xmlns="http://schemas.openxmlformats.org/spreadsheetml/2006/main">
  <numFmts count="3">
    <numFmt numFmtId="164" formatCode="#,##0.0"/>
    <numFmt numFmtId="165" formatCode="0.0"/>
    <numFmt numFmtId="166" formatCode="#,##0.00&quot;р.&quot;"/>
  </numFmts>
  <fonts count="27">
    <font>
      <sz val="10"/>
      <name val="Arial Cyr"/>
      <charset val="204"/>
    </font>
    <font>
      <sz val="10"/>
      <name val="Arial Cyr"/>
      <charset val="204"/>
    </font>
    <font>
      <b/>
      <sz val="10"/>
      <color rgb="FF000000"/>
      <name val="Arial Cyr"/>
    </font>
    <font>
      <sz val="9"/>
      <name val="Times New Roman"/>
      <family val="1"/>
      <charset val="204"/>
    </font>
    <font>
      <sz val="9"/>
      <color rgb="FFFF0000"/>
      <name val="Times New Roman"/>
      <family val="1"/>
      <charset val="204"/>
    </font>
    <font>
      <sz val="9"/>
      <color theme="1"/>
      <name val="Times New Roman"/>
      <family val="1"/>
      <charset val="204"/>
    </font>
    <font>
      <u/>
      <sz val="9"/>
      <name val="Times New Roman"/>
      <family val="1"/>
      <charset val="204"/>
    </font>
    <font>
      <sz val="9"/>
      <color rgb="FF00B050"/>
      <name val="Times New Roman"/>
      <family val="1"/>
      <charset val="204"/>
    </font>
    <font>
      <sz val="10"/>
      <name val="Times New Roman"/>
      <family val="1"/>
      <charset val="204"/>
    </font>
    <font>
      <sz val="9"/>
      <color indexed="8"/>
      <name val="Times New Roman"/>
      <family val="1"/>
      <charset val="204"/>
    </font>
    <font>
      <sz val="8"/>
      <name val="Times New Roman"/>
      <family val="1"/>
      <charset val="204"/>
    </font>
    <font>
      <sz val="8"/>
      <color indexed="10"/>
      <name val="Times New Roman"/>
      <family val="1"/>
      <charset val="204"/>
    </font>
    <font>
      <sz val="8"/>
      <color theme="1"/>
      <name val="Times New Roman"/>
      <family val="1"/>
      <charset val="204"/>
    </font>
    <font>
      <sz val="8"/>
      <color indexed="8"/>
      <name val="Times New Roman"/>
      <family val="1"/>
      <charset val="204"/>
    </font>
    <font>
      <i/>
      <sz val="8"/>
      <name val="Times New Roman"/>
      <family val="1"/>
      <charset val="204"/>
    </font>
    <font>
      <b/>
      <sz val="9"/>
      <name val="Times New Roman"/>
      <family val="1"/>
      <charset val="204"/>
    </font>
    <font>
      <b/>
      <sz val="10"/>
      <name val="Times New Roman"/>
      <family val="1"/>
      <charset val="204"/>
    </font>
    <font>
      <b/>
      <sz val="12"/>
      <name val="Times New Roman"/>
      <family val="1"/>
      <charset val="204"/>
    </font>
    <font>
      <b/>
      <sz val="10"/>
      <name val="Arial Cyr"/>
      <charset val="204"/>
    </font>
    <font>
      <b/>
      <sz val="8"/>
      <name val="Times New Roman"/>
      <family val="1"/>
      <charset val="204"/>
    </font>
    <font>
      <b/>
      <u/>
      <sz val="9"/>
      <name val="Times New Roman"/>
      <family val="1"/>
      <charset val="204"/>
    </font>
    <font>
      <b/>
      <sz val="9"/>
      <color theme="1"/>
      <name val="Times New Roman"/>
      <family val="1"/>
      <charset val="204"/>
    </font>
    <font>
      <b/>
      <sz val="12"/>
      <color theme="1"/>
      <name val="Times New Roman"/>
      <family val="1"/>
      <charset val="204"/>
    </font>
    <font>
      <sz val="7"/>
      <name val="Times New Roman"/>
      <family val="1"/>
      <charset val="204"/>
    </font>
    <font>
      <sz val="7"/>
      <color indexed="8"/>
      <name val="Times New Roman"/>
      <family val="1"/>
      <charset val="204"/>
    </font>
    <font>
      <b/>
      <sz val="7"/>
      <name val="Times New Roman"/>
      <family val="1"/>
      <charset val="204"/>
    </font>
    <font>
      <b/>
      <sz val="10"/>
      <color theme="1"/>
      <name val="Times New Roman"/>
      <family val="1"/>
      <charset val="204"/>
    </font>
  </fonts>
  <fills count="9">
    <fill>
      <patternFill patternType="none"/>
    </fill>
    <fill>
      <patternFill patternType="gray125"/>
    </fill>
    <fill>
      <patternFill patternType="solid">
        <fgColor rgb="FFFFFF99"/>
      </patternFill>
    </fill>
    <fill>
      <patternFill patternType="solid">
        <fgColor rgb="FFCCFFFF"/>
      </patternFill>
    </fill>
    <fill>
      <patternFill patternType="solid">
        <fgColor rgb="FFFFFF00"/>
        <bgColor indexed="64"/>
      </patternFill>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rgb="FF000000"/>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thin">
        <color indexed="64"/>
      </right>
      <top/>
      <bottom style="thin">
        <color rgb="FF000000"/>
      </bottom>
      <diagonal/>
    </border>
    <border>
      <left/>
      <right/>
      <top/>
      <bottom style="thin">
        <color indexed="64"/>
      </bottom>
      <diagonal/>
    </border>
  </borders>
  <cellStyleXfs count="7">
    <xf numFmtId="0" fontId="0" fillId="0" borderId="0"/>
    <xf numFmtId="0" fontId="1" fillId="0" borderId="0"/>
    <xf numFmtId="0" fontId="2" fillId="0" borderId="13">
      <alignment vertical="top" wrapText="1"/>
    </xf>
    <xf numFmtId="4" fontId="2" fillId="2" borderId="13">
      <alignment horizontal="right" vertical="top" shrinkToFit="1"/>
    </xf>
    <xf numFmtId="4" fontId="2" fillId="3" borderId="13">
      <alignment horizontal="right" vertical="top" shrinkToFit="1"/>
    </xf>
    <xf numFmtId="0" fontId="2" fillId="0" borderId="13">
      <alignment vertical="top" wrapText="1"/>
    </xf>
    <xf numFmtId="0" fontId="2" fillId="0" borderId="13">
      <alignment vertical="top" wrapText="1"/>
    </xf>
  </cellStyleXfs>
  <cellXfs count="862">
    <xf numFmtId="0" fontId="0" fillId="0" borderId="0" xfId="0"/>
    <xf numFmtId="0" fontId="3" fillId="0" borderId="1" xfId="1" applyFont="1" applyFill="1" applyBorder="1" applyAlignment="1">
      <alignment horizontal="center"/>
    </xf>
    <xf numFmtId="0" fontId="3" fillId="0" borderId="0" xfId="1" applyFont="1" applyFill="1" applyAlignment="1">
      <alignment horizontal="left"/>
    </xf>
    <xf numFmtId="0" fontId="3" fillId="0" borderId="7" xfId="1" applyFont="1" applyFill="1" applyBorder="1" applyAlignment="1">
      <alignment horizontal="center" vertical="top" wrapText="1"/>
    </xf>
    <xf numFmtId="0" fontId="3" fillId="0" borderId="7" xfId="1" applyFont="1" applyFill="1" applyBorder="1" applyAlignment="1">
      <alignment horizontal="left" vertical="top" wrapText="1"/>
    </xf>
    <xf numFmtId="0" fontId="3" fillId="0" borderId="1" xfId="1" applyFont="1" applyFill="1" applyBorder="1" applyAlignment="1"/>
    <xf numFmtId="0" fontId="3" fillId="0" borderId="13" xfId="5" applyNumberFormat="1" applyFont="1" applyFill="1" applyAlignment="1" applyProtection="1">
      <alignment vertical="top" wrapText="1"/>
    </xf>
    <xf numFmtId="49" fontId="3" fillId="0" borderId="1" xfId="1" applyNumberFormat="1" applyFont="1" applyFill="1" applyBorder="1" applyAlignment="1">
      <alignment vertical="top" wrapText="1"/>
    </xf>
    <xf numFmtId="0" fontId="3" fillId="0" borderId="12" xfId="1" applyFont="1" applyFill="1" applyBorder="1" applyAlignment="1">
      <alignment vertical="top" wrapText="1"/>
    </xf>
    <xf numFmtId="0" fontId="3" fillId="0" borderId="16" xfId="5" applyNumberFormat="1" applyFont="1" applyFill="1" applyBorder="1" applyAlignment="1" applyProtection="1">
      <alignment vertical="top" wrapText="1"/>
    </xf>
    <xf numFmtId="0" fontId="3" fillId="0" borderId="7" xfId="1" applyFont="1" applyFill="1" applyBorder="1" applyAlignment="1">
      <alignment vertical="top" wrapText="1"/>
    </xf>
    <xf numFmtId="0" fontId="3" fillId="0" borderId="17" xfId="1" applyFont="1" applyFill="1" applyBorder="1" applyAlignment="1">
      <alignment vertical="top" wrapText="1"/>
    </xf>
    <xf numFmtId="0" fontId="3" fillId="0" borderId="18" xfId="5" applyNumberFormat="1" applyFont="1" applyFill="1" applyBorder="1" applyAlignment="1" applyProtection="1">
      <alignment vertical="top" wrapText="1"/>
    </xf>
    <xf numFmtId="0" fontId="3" fillId="0" borderId="11" xfId="1" applyFont="1" applyFill="1" applyBorder="1" applyAlignment="1">
      <alignment vertical="top" wrapText="1"/>
    </xf>
    <xf numFmtId="0" fontId="3" fillId="0" borderId="1" xfId="0" applyFont="1" applyFill="1" applyBorder="1" applyAlignment="1">
      <alignment vertical="top" wrapText="1"/>
    </xf>
    <xf numFmtId="0" fontId="3" fillId="0" borderId="0" xfId="1" applyFont="1" applyFill="1" applyAlignment="1"/>
    <xf numFmtId="0" fontId="3" fillId="0" borderId="3" xfId="1" applyFont="1" applyFill="1" applyBorder="1" applyAlignment="1">
      <alignment horizontal="left" vertical="top" wrapText="1"/>
    </xf>
    <xf numFmtId="0" fontId="3" fillId="0" borderId="3"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1" applyFont="1" applyFill="1" applyBorder="1" applyAlignment="1">
      <alignment vertical="top" wrapText="1"/>
    </xf>
    <xf numFmtId="0" fontId="3" fillId="0" borderId="4" xfId="1" applyFont="1" applyFill="1" applyBorder="1" applyAlignment="1">
      <alignment vertical="top" wrapText="1"/>
    </xf>
    <xf numFmtId="0" fontId="3" fillId="0" borderId="3" xfId="0" applyFont="1" applyFill="1" applyBorder="1" applyAlignment="1">
      <alignment vertical="top" wrapText="1"/>
    </xf>
    <xf numFmtId="0" fontId="3" fillId="0" borderId="5" xfId="0" applyFont="1" applyFill="1" applyBorder="1" applyAlignment="1">
      <alignment vertical="top" wrapText="1"/>
    </xf>
    <xf numFmtId="0" fontId="3" fillId="0" borderId="1" xfId="1" applyFont="1" applyFill="1" applyBorder="1" applyAlignment="1">
      <alignment vertical="top" wrapText="1"/>
    </xf>
    <xf numFmtId="0" fontId="3" fillId="0" borderId="3"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5" fillId="0" borderId="0" xfId="0" applyFont="1" applyFill="1"/>
    <xf numFmtId="0" fontId="5" fillId="0" borderId="0" xfId="0" applyFont="1" applyFill="1" applyBorder="1"/>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horizontal="center" vertical="top" shrinkToFit="1"/>
    </xf>
    <xf numFmtId="0" fontId="3" fillId="0" borderId="1" xfId="0" applyFont="1" applyFill="1" applyBorder="1" applyAlignment="1">
      <alignment horizontal="left" vertical="top" shrinkToFit="1"/>
    </xf>
    <xf numFmtId="49" fontId="5" fillId="0" borderId="1" xfId="0" applyNumberFormat="1" applyFont="1" applyFill="1" applyBorder="1" applyAlignment="1">
      <alignment vertical="top" wrapText="1"/>
    </xf>
    <xf numFmtId="49" fontId="5" fillId="0" borderId="1" xfId="0" applyNumberFormat="1" applyFont="1" applyFill="1" applyBorder="1" applyAlignment="1">
      <alignment vertical="top"/>
    </xf>
    <xf numFmtId="2" fontId="3" fillId="0" borderId="1" xfId="0" applyNumberFormat="1" applyFont="1" applyFill="1" applyBorder="1" applyAlignment="1">
      <alignment horizontal="left" vertical="top"/>
    </xf>
    <xf numFmtId="2" fontId="5" fillId="0" borderId="1" xfId="0" applyNumberFormat="1" applyFont="1" applyFill="1" applyBorder="1" applyAlignment="1">
      <alignment horizontal="left" vertical="top"/>
    </xf>
    <xf numFmtId="165" fontId="5" fillId="0" borderId="1" xfId="0" applyNumberFormat="1" applyFont="1" applyFill="1" applyBorder="1" applyAlignment="1">
      <alignment horizontal="center" vertical="top" wrapText="1"/>
    </xf>
    <xf numFmtId="14" fontId="5" fillId="0" borderId="1" xfId="0" applyNumberFormat="1" applyFont="1" applyFill="1" applyBorder="1" applyAlignment="1">
      <alignment vertical="top"/>
    </xf>
    <xf numFmtId="0" fontId="5" fillId="0" borderId="1" xfId="0" applyFont="1" applyFill="1" applyBorder="1" applyAlignment="1">
      <alignment vertical="top" wrapText="1"/>
    </xf>
    <xf numFmtId="49" fontId="5" fillId="0" borderId="1" xfId="0" applyNumberFormat="1" applyFont="1" applyFill="1" applyBorder="1" applyAlignment="1">
      <alignment horizontal="center" vertical="top"/>
    </xf>
    <xf numFmtId="0" fontId="5" fillId="0" borderId="1" xfId="0" applyFont="1" applyFill="1" applyBorder="1" applyAlignment="1">
      <alignment horizontal="left" vertical="top"/>
    </xf>
    <xf numFmtId="0" fontId="3" fillId="0" borderId="4"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0" xfId="0" applyFont="1" applyFill="1" applyAlignment="1"/>
    <xf numFmtId="0" fontId="3" fillId="0" borderId="0" xfId="1" applyFont="1" applyFill="1" applyBorder="1"/>
    <xf numFmtId="0" fontId="3" fillId="0" borderId="0" xfId="1" applyFont="1" applyFill="1"/>
    <xf numFmtId="0" fontId="3" fillId="0" borderId="1" xfId="0" applyFont="1" applyFill="1" applyBorder="1" applyAlignment="1">
      <alignment horizont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1" applyFont="1" applyFill="1" applyBorder="1" applyAlignment="1">
      <alignment wrapText="1"/>
    </xf>
    <xf numFmtId="0" fontId="3" fillId="0" borderId="0" xfId="1" applyFont="1" applyFill="1" applyAlignment="1">
      <alignment wrapText="1"/>
    </xf>
    <xf numFmtId="4" fontId="3" fillId="0" borderId="0" xfId="1" applyNumberFormat="1" applyFont="1" applyFill="1" applyBorder="1"/>
    <xf numFmtId="49" fontId="3" fillId="0" borderId="1" xfId="1" applyNumberFormat="1" applyFont="1" applyFill="1" applyBorder="1" applyAlignment="1">
      <alignment horizontal="center"/>
    </xf>
    <xf numFmtId="0" fontId="3" fillId="0" borderId="4" xfId="0" applyFont="1" applyFill="1" applyBorder="1" applyAlignment="1">
      <alignment horizontal="center" vertical="top"/>
    </xf>
    <xf numFmtId="49" fontId="3" fillId="0" borderId="1" xfId="1" applyNumberFormat="1" applyFont="1" applyFill="1" applyBorder="1" applyAlignment="1">
      <alignment horizontal="center" vertical="top" wrapText="1"/>
    </xf>
    <xf numFmtId="0" fontId="3" fillId="0" borderId="13" xfId="5" applyNumberFormat="1" applyFont="1" applyFill="1" applyAlignment="1" applyProtection="1">
      <alignment horizontal="center" vertical="top" wrapText="1"/>
    </xf>
    <xf numFmtId="14" fontId="3" fillId="0" borderId="3" xfId="1" applyNumberFormat="1" applyFont="1" applyFill="1" applyBorder="1" applyAlignment="1">
      <alignment horizontal="center" vertical="top"/>
    </xf>
    <xf numFmtId="49" fontId="3" fillId="0" borderId="1" xfId="1" applyNumberFormat="1" applyFont="1" applyFill="1" applyBorder="1" applyAlignment="1">
      <alignment horizontal="center" vertical="top"/>
    </xf>
    <xf numFmtId="2" fontId="3" fillId="0" borderId="1" xfId="1" applyNumberFormat="1" applyFont="1" applyFill="1" applyBorder="1" applyAlignment="1">
      <alignment horizontal="center" vertical="top"/>
    </xf>
    <xf numFmtId="0" fontId="3" fillId="0" borderId="1" xfId="1" applyFont="1" applyFill="1" applyBorder="1" applyAlignment="1">
      <alignment horizontal="center" vertical="top"/>
    </xf>
    <xf numFmtId="0" fontId="3" fillId="0" borderId="1" xfId="1" applyFont="1" applyFill="1" applyBorder="1" applyAlignment="1">
      <alignment horizontal="center" vertical="center" shrinkToFit="1"/>
    </xf>
    <xf numFmtId="0" fontId="3" fillId="0" borderId="4" xfId="1" applyFont="1" applyFill="1" applyBorder="1" applyAlignment="1">
      <alignment horizontal="center" vertical="center"/>
    </xf>
    <xf numFmtId="0" fontId="3" fillId="0" borderId="3" xfId="1" applyFont="1" applyFill="1" applyBorder="1" applyAlignment="1">
      <alignment horizontal="center" vertical="top" wrapText="1"/>
    </xf>
    <xf numFmtId="4" fontId="3" fillId="0" borderId="1" xfId="1" applyNumberFormat="1" applyFont="1" applyFill="1" applyBorder="1" applyAlignment="1">
      <alignment horizontal="right" vertical="top" shrinkToFit="1"/>
    </xf>
    <xf numFmtId="1" fontId="3" fillId="0" borderId="1" xfId="1" applyNumberFormat="1" applyFont="1" applyFill="1" applyBorder="1" applyAlignment="1">
      <alignment horizontal="center" vertical="center" shrinkToFit="1"/>
    </xf>
    <xf numFmtId="49" fontId="3" fillId="0" borderId="3" xfId="1" applyNumberFormat="1" applyFont="1" applyFill="1" applyBorder="1" applyAlignment="1">
      <alignment horizontal="center" vertical="top" wrapText="1"/>
    </xf>
    <xf numFmtId="1" fontId="3" fillId="0" borderId="3" xfId="1" applyNumberFormat="1" applyFont="1" applyFill="1" applyBorder="1" applyAlignment="1">
      <alignment horizontal="center" vertical="center" shrinkToFit="1"/>
    </xf>
    <xf numFmtId="0" fontId="3" fillId="0" borderId="4" xfId="1" applyFont="1" applyFill="1" applyBorder="1" applyAlignment="1">
      <alignment horizontal="center" vertical="top" wrapText="1"/>
    </xf>
    <xf numFmtId="14" fontId="3" fillId="0" borderId="4" xfId="1" applyNumberFormat="1" applyFont="1" applyFill="1" applyBorder="1" applyAlignment="1">
      <alignment horizontal="center" vertical="top" wrapText="1"/>
    </xf>
    <xf numFmtId="1" fontId="3" fillId="0" borderId="5" xfId="1" applyNumberFormat="1" applyFont="1" applyFill="1" applyBorder="1" applyAlignment="1">
      <alignment horizontal="center" vertical="center" shrinkToFit="1"/>
    </xf>
    <xf numFmtId="4" fontId="3" fillId="0" borderId="0" xfId="1" applyNumberFormat="1" applyFont="1" applyFill="1" applyBorder="1" applyAlignment="1">
      <alignment wrapText="1"/>
    </xf>
    <xf numFmtId="0" fontId="3" fillId="0" borderId="0" xfId="0" applyFont="1" applyFill="1" applyBorder="1" applyAlignment="1"/>
    <xf numFmtId="14" fontId="3" fillId="0" borderId="3" xfId="1" applyNumberFormat="1" applyFont="1" applyFill="1" applyBorder="1" applyAlignment="1">
      <alignment vertical="top" wrapText="1"/>
    </xf>
    <xf numFmtId="4" fontId="3" fillId="0" borderId="3" xfId="1" applyNumberFormat="1" applyFont="1" applyFill="1" applyBorder="1" applyAlignment="1">
      <alignment horizontal="right" vertical="top" shrinkToFit="1"/>
    </xf>
    <xf numFmtId="49" fontId="6" fillId="0" borderId="1" xfId="1" applyNumberFormat="1" applyFont="1" applyFill="1" applyBorder="1" applyAlignment="1">
      <alignment horizontal="center" vertical="top" wrapText="1"/>
    </xf>
    <xf numFmtId="49" fontId="6" fillId="0" borderId="8" xfId="1" applyNumberFormat="1" applyFont="1" applyFill="1" applyBorder="1" applyAlignment="1">
      <alignment horizontal="center" vertical="top" wrapText="1"/>
    </xf>
    <xf numFmtId="49" fontId="6" fillId="0" borderId="5" xfId="1" applyNumberFormat="1" applyFont="1" applyFill="1" applyBorder="1" applyAlignment="1">
      <alignment horizontal="center" vertical="top" wrapText="1"/>
    </xf>
    <xf numFmtId="4" fontId="3" fillId="0" borderId="5" xfId="1" applyNumberFormat="1" applyFont="1" applyFill="1" applyBorder="1" applyAlignment="1">
      <alignment horizontal="right" vertical="top" shrinkToFit="1"/>
    </xf>
    <xf numFmtId="4" fontId="3" fillId="0" borderId="10" xfId="1" applyNumberFormat="1" applyFont="1" applyFill="1" applyBorder="1" applyAlignment="1">
      <alignment horizontal="right" vertical="top" shrinkToFit="1"/>
    </xf>
    <xf numFmtId="14" fontId="3" fillId="0" borderId="7" xfId="1" applyNumberFormat="1" applyFont="1" applyFill="1" applyBorder="1" applyAlignment="1">
      <alignment horizontal="left" vertical="top" wrapText="1"/>
    </xf>
    <xf numFmtId="49" fontId="6" fillId="0" borderId="3" xfId="1" applyNumberFormat="1" applyFont="1" applyFill="1" applyBorder="1" applyAlignment="1">
      <alignment horizontal="center" vertical="top" wrapText="1"/>
    </xf>
    <xf numFmtId="0" fontId="3" fillId="0" borderId="0" xfId="1" applyFont="1" applyFill="1" applyBorder="1" applyAlignment="1">
      <alignment vertical="top" wrapText="1" shrinkToFit="1"/>
    </xf>
    <xf numFmtId="49" fontId="3" fillId="0" borderId="5" xfId="1" applyNumberFormat="1" applyFont="1" applyFill="1" applyBorder="1" applyAlignment="1">
      <alignment horizontal="center" vertical="top" wrapText="1"/>
    </xf>
    <xf numFmtId="14" fontId="3" fillId="0" borderId="4" xfId="1" applyNumberFormat="1" applyFont="1" applyFill="1" applyBorder="1" applyAlignment="1">
      <alignment horizontal="center" vertical="top" wrapText="1" shrinkToFit="1"/>
    </xf>
    <xf numFmtId="14" fontId="3" fillId="0" borderId="4" xfId="1" applyNumberFormat="1" applyFont="1" applyFill="1" applyBorder="1" applyAlignment="1">
      <alignment horizontal="left" vertical="top" wrapText="1" shrinkToFit="1"/>
    </xf>
    <xf numFmtId="14" fontId="3" fillId="0" borderId="1" xfId="1" applyNumberFormat="1" applyFont="1" applyFill="1" applyBorder="1" applyAlignment="1">
      <alignment horizontal="left" vertical="top" wrapText="1" shrinkToFit="1"/>
    </xf>
    <xf numFmtId="0" fontId="3" fillId="0" borderId="3" xfId="0" applyFont="1" applyFill="1" applyBorder="1" applyAlignment="1">
      <alignment horizontal="center" vertical="top"/>
    </xf>
    <xf numFmtId="49" fontId="3" fillId="0" borderId="3" xfId="1" applyNumberFormat="1" applyFont="1" applyFill="1" applyBorder="1" applyAlignment="1">
      <alignment vertical="top" wrapText="1"/>
    </xf>
    <xf numFmtId="0" fontId="3" fillId="0" borderId="1" xfId="1" applyFont="1" applyFill="1" applyBorder="1" applyAlignment="1">
      <alignment horizontal="center" vertical="top" wrapText="1"/>
    </xf>
    <xf numFmtId="0" fontId="3" fillId="0" borderId="1" xfId="1" applyFont="1" applyFill="1" applyBorder="1" applyAlignment="1">
      <alignment vertical="top" wrapText="1" shrinkToFit="1"/>
    </xf>
    <xf numFmtId="49" fontId="3" fillId="0" borderId="1" xfId="1" applyNumberFormat="1" applyFont="1" applyFill="1" applyBorder="1" applyAlignment="1">
      <alignment vertical="top" wrapText="1" shrinkToFit="1"/>
    </xf>
    <xf numFmtId="0" fontId="3" fillId="0" borderId="1" xfId="1" applyFont="1" applyFill="1" applyBorder="1" applyAlignment="1">
      <alignment horizontal="left" vertical="top" wrapText="1" shrinkToFit="1"/>
    </xf>
    <xf numFmtId="0" fontId="3" fillId="0" borderId="4" xfId="1" applyFont="1" applyFill="1" applyBorder="1" applyAlignment="1">
      <alignment horizontal="center" vertical="top" wrapText="1" shrinkToFit="1"/>
    </xf>
    <xf numFmtId="14" fontId="3" fillId="0" borderId="3" xfId="1" applyNumberFormat="1" applyFont="1" applyFill="1" applyBorder="1" applyAlignment="1">
      <alignment horizontal="center" vertical="top" wrapText="1" shrinkToFit="1"/>
    </xf>
    <xf numFmtId="14" fontId="3" fillId="0" borderId="3" xfId="1" applyNumberFormat="1" applyFont="1" applyFill="1" applyBorder="1" applyAlignment="1">
      <alignment horizontal="left" vertical="top" wrapText="1" shrinkToFit="1"/>
    </xf>
    <xf numFmtId="49" fontId="3" fillId="0" borderId="4" xfId="1" applyNumberFormat="1" applyFont="1" applyFill="1" applyBorder="1" applyAlignment="1">
      <alignment horizontal="center" vertical="top" wrapText="1"/>
    </xf>
    <xf numFmtId="0" fontId="3" fillId="0" borderId="0" xfId="0" applyFont="1" applyFill="1"/>
    <xf numFmtId="49" fontId="3" fillId="0" borderId="1" xfId="0" applyNumberFormat="1"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4" xfId="0" applyFont="1" applyFill="1" applyBorder="1" applyAlignment="1">
      <alignment horizontal="center"/>
    </xf>
    <xf numFmtId="4" fontId="3" fillId="0" borderId="0" xfId="0" applyNumberFormat="1" applyFont="1" applyFill="1"/>
    <xf numFmtId="49" fontId="3" fillId="0" borderId="1"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shrinkToFit="1"/>
    </xf>
    <xf numFmtId="4" fontId="3" fillId="0" borderId="7" xfId="0" applyNumberFormat="1" applyFont="1" applyFill="1" applyBorder="1" applyAlignment="1">
      <alignment horizontal="right" vertical="top" shrinkToFit="1"/>
    </xf>
    <xf numFmtId="4" fontId="3" fillId="0" borderId="1" xfId="0" applyNumberFormat="1" applyFont="1" applyFill="1" applyBorder="1" applyAlignment="1">
      <alignment horizontal="right" vertical="top" shrinkToFit="1"/>
    </xf>
    <xf numFmtId="4" fontId="3" fillId="0" borderId="8" xfId="0" applyNumberFormat="1" applyFont="1" applyFill="1" applyBorder="1" applyAlignment="1">
      <alignment horizontal="right" vertical="top" shrinkToFit="1"/>
    </xf>
    <xf numFmtId="49" fontId="3" fillId="0" borderId="3" xfId="0" applyNumberFormat="1" applyFont="1" applyFill="1" applyBorder="1" applyAlignment="1">
      <alignment horizontal="center" vertical="top" shrinkToFit="1"/>
    </xf>
    <xf numFmtId="4" fontId="3" fillId="0" borderId="9" xfId="0" applyNumberFormat="1" applyFont="1" applyFill="1" applyBorder="1" applyAlignment="1">
      <alignment horizontal="right" vertical="top" shrinkToFit="1"/>
    </xf>
    <xf numFmtId="14" fontId="3" fillId="0" borderId="3" xfId="0" applyNumberFormat="1" applyFont="1" applyFill="1" applyBorder="1" applyAlignment="1">
      <alignment horizontal="center" vertical="center" wrapText="1" shrinkToFit="1"/>
    </xf>
    <xf numFmtId="164" fontId="3" fillId="0" borderId="3" xfId="0" applyNumberFormat="1" applyFont="1" applyFill="1" applyBorder="1" applyAlignment="1">
      <alignment horizontal="right" vertical="top" shrinkToFit="1"/>
    </xf>
    <xf numFmtId="14" fontId="3" fillId="0" borderId="1" xfId="0" applyNumberFormat="1" applyFont="1" applyFill="1" applyBorder="1" applyAlignment="1">
      <alignment horizontal="center"/>
    </xf>
    <xf numFmtId="0" fontId="3" fillId="0" borderId="20" xfId="0" applyFont="1" applyFill="1" applyBorder="1" applyAlignment="1">
      <alignment horizontal="center" vertical="top" shrinkToFit="1"/>
    </xf>
    <xf numFmtId="0" fontId="3" fillId="0" borderId="3" xfId="0" applyNumberFormat="1" applyFont="1" applyFill="1" applyBorder="1" applyAlignment="1">
      <alignment horizontal="center" vertical="center" wrapText="1" shrinkToFit="1"/>
    </xf>
    <xf numFmtId="3" fontId="3" fillId="0" borderId="1" xfId="0" applyNumberFormat="1" applyFont="1" applyFill="1" applyBorder="1" applyAlignment="1">
      <alignment horizontal="center" vertical="justify" shrinkToFit="1"/>
    </xf>
    <xf numFmtId="14" fontId="3" fillId="0" borderId="5" xfId="0" applyNumberFormat="1" applyFont="1" applyFill="1" applyBorder="1" applyAlignment="1">
      <alignment horizontal="center" vertical="center" wrapText="1" shrinkToFit="1"/>
    </xf>
    <xf numFmtId="3" fontId="3" fillId="0" borderId="3" xfId="0" applyNumberFormat="1" applyFont="1" applyFill="1" applyBorder="1" applyAlignment="1">
      <alignment horizontal="center" vertical="justify" shrinkToFit="1"/>
    </xf>
    <xf numFmtId="164" fontId="3" fillId="0" borderId="1" xfId="0" applyNumberFormat="1" applyFont="1" applyFill="1" applyBorder="1" applyAlignment="1">
      <alignment horizontal="right" vertical="top" shrinkToFit="1"/>
    </xf>
    <xf numFmtId="4" fontId="3" fillId="0" borderId="7" xfId="0" applyNumberFormat="1" applyFont="1" applyFill="1" applyBorder="1" applyAlignment="1">
      <alignment horizontal="right" vertical="top" wrapText="1"/>
    </xf>
    <xf numFmtId="4" fontId="3" fillId="0" borderId="1" xfId="0" applyNumberFormat="1" applyFont="1" applyFill="1" applyBorder="1" applyAlignment="1">
      <alignment horizontal="right" vertical="top" wrapText="1"/>
    </xf>
    <xf numFmtId="4" fontId="3" fillId="0" borderId="8" xfId="0" applyNumberFormat="1" applyFont="1" applyFill="1" applyBorder="1" applyAlignment="1">
      <alignment horizontal="right" vertical="top" wrapText="1"/>
    </xf>
    <xf numFmtId="49" fontId="3" fillId="0" borderId="5" xfId="0" applyNumberFormat="1" applyFont="1" applyFill="1" applyBorder="1" applyAlignment="1">
      <alignment horizontal="center" vertical="top" wrapText="1"/>
    </xf>
    <xf numFmtId="4" fontId="3" fillId="0" borderId="10" xfId="0" applyNumberFormat="1" applyFont="1" applyFill="1" applyBorder="1" applyAlignment="1">
      <alignment horizontal="right" vertical="top" wrapText="1"/>
    </xf>
    <xf numFmtId="4" fontId="3" fillId="0" borderId="5" xfId="0" applyNumberFormat="1" applyFont="1" applyFill="1" applyBorder="1" applyAlignment="1">
      <alignment horizontal="right" vertical="top" wrapText="1"/>
    </xf>
    <xf numFmtId="4" fontId="3" fillId="0" borderId="10" xfId="0" applyNumberFormat="1" applyFont="1" applyFill="1" applyBorder="1" applyAlignment="1">
      <alignment horizontal="right" vertical="top" shrinkToFit="1"/>
    </xf>
    <xf numFmtId="0" fontId="3" fillId="0" borderId="3" xfId="0" applyFont="1" applyFill="1" applyBorder="1" applyAlignment="1">
      <alignment vertical="center" wrapText="1" shrinkToFit="1"/>
    </xf>
    <xf numFmtId="14" fontId="3" fillId="0" borderId="3" xfId="0" applyNumberFormat="1" applyFont="1" applyFill="1" applyBorder="1" applyAlignment="1">
      <alignment vertical="center" wrapText="1" shrinkToFit="1"/>
    </xf>
    <xf numFmtId="0" fontId="7" fillId="0" borderId="0" xfId="0" applyFont="1" applyFill="1"/>
    <xf numFmtId="49" fontId="3" fillId="0" borderId="4"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shrinkToFit="1"/>
    </xf>
    <xf numFmtId="4" fontId="3" fillId="0" borderId="17" xfId="0" applyNumberFormat="1" applyFont="1" applyFill="1" applyBorder="1" applyAlignment="1">
      <alignment horizontal="right" vertical="top" shrinkToFit="1"/>
    </xf>
    <xf numFmtId="4" fontId="3" fillId="0" borderId="14" xfId="0" applyNumberFormat="1" applyFont="1" applyFill="1" applyBorder="1" applyAlignment="1">
      <alignment horizontal="right" vertical="top" shrinkToFit="1"/>
    </xf>
    <xf numFmtId="49" fontId="5" fillId="0" borderId="1" xfId="0" applyNumberFormat="1" applyFont="1" applyFill="1" applyBorder="1" applyAlignment="1">
      <alignment horizontal="center" vertical="top" shrinkToFit="1"/>
    </xf>
    <xf numFmtId="0" fontId="3" fillId="0" borderId="19" xfId="0" applyFont="1" applyFill="1" applyBorder="1" applyAlignment="1">
      <alignment horizontal="center" vertical="top" shrinkToFit="1"/>
    </xf>
    <xf numFmtId="14" fontId="3" fillId="0" borderId="1" xfId="0" applyNumberFormat="1" applyFont="1" applyFill="1" applyBorder="1" applyAlignment="1">
      <alignment horizontal="center" vertical="center"/>
    </xf>
    <xf numFmtId="0" fontId="4" fillId="0" borderId="0" xfId="0" applyFont="1" applyFill="1"/>
    <xf numFmtId="4" fontId="4" fillId="0" borderId="0" xfId="0" applyNumberFormat="1" applyFont="1" applyFill="1"/>
    <xf numFmtId="49" fontId="5" fillId="0" borderId="3" xfId="0" applyNumberFormat="1" applyFont="1" applyFill="1" applyBorder="1" applyAlignment="1">
      <alignment horizontal="center" vertical="top" shrinkToFit="1"/>
    </xf>
    <xf numFmtId="4" fontId="3" fillId="0" borderId="3" xfId="0" applyNumberFormat="1" applyFont="1" applyFill="1" applyBorder="1" applyAlignment="1">
      <alignment horizontal="center" vertical="top" shrinkToFit="1"/>
    </xf>
    <xf numFmtId="0" fontId="3" fillId="0" borderId="3" xfId="0" applyFont="1" applyFill="1" applyBorder="1" applyAlignment="1">
      <alignment horizontal="center" vertical="center" shrinkToFit="1"/>
    </xf>
    <xf numFmtId="49" fontId="3" fillId="0" borderId="8" xfId="0" applyNumberFormat="1" applyFont="1" applyFill="1" applyBorder="1" applyAlignment="1">
      <alignment horizontal="center" vertical="top" shrinkToFit="1"/>
    </xf>
    <xf numFmtId="0" fontId="3" fillId="0" borderId="1" xfId="0" applyFont="1" applyFill="1" applyBorder="1" applyAlignment="1">
      <alignment horizontal="center" vertical="center" wrapText="1" shrinkToFit="1"/>
    </xf>
    <xf numFmtId="14" fontId="3" fillId="0" borderId="1" xfId="0" applyNumberFormat="1" applyFont="1" applyFill="1" applyBorder="1" applyAlignment="1">
      <alignment horizontal="center" vertical="center" wrapText="1" shrinkToFit="1"/>
    </xf>
    <xf numFmtId="49" fontId="3" fillId="0" borderId="4" xfId="0" applyNumberFormat="1" applyFont="1" applyFill="1" applyBorder="1" applyAlignment="1">
      <alignment horizontal="center" vertical="top" shrinkToFit="1"/>
    </xf>
    <xf numFmtId="0" fontId="5" fillId="0" borderId="1" xfId="0" applyFont="1" applyFill="1" applyBorder="1" applyAlignment="1">
      <alignment horizontal="center" vertical="top" shrinkToFit="1"/>
    </xf>
    <xf numFmtId="4" fontId="5" fillId="0" borderId="7" xfId="0" applyNumberFormat="1" applyFont="1" applyFill="1" applyBorder="1" applyAlignment="1">
      <alignment horizontal="right" vertical="top" shrinkToFit="1"/>
    </xf>
    <xf numFmtId="4" fontId="5" fillId="0" borderId="1" xfId="0" applyNumberFormat="1" applyFont="1" applyFill="1" applyBorder="1" applyAlignment="1">
      <alignment horizontal="right" vertical="top" shrinkToFit="1"/>
    </xf>
    <xf numFmtId="4" fontId="5" fillId="0" borderId="8" xfId="0" applyNumberFormat="1" applyFont="1" applyFill="1" applyBorder="1" applyAlignment="1">
      <alignment horizontal="right" vertical="top" shrinkToFit="1"/>
    </xf>
    <xf numFmtId="0" fontId="5" fillId="0" borderId="4" xfId="0" applyFont="1" applyFill="1" applyBorder="1" applyAlignment="1">
      <alignment horizontal="center" vertical="top" shrinkToFit="1"/>
    </xf>
    <xf numFmtId="0" fontId="3" fillId="0" borderId="4" xfId="0" applyFont="1" applyFill="1" applyBorder="1" applyAlignment="1">
      <alignment vertical="center" wrapText="1" shrinkToFit="1"/>
    </xf>
    <xf numFmtId="14" fontId="3" fillId="0" borderId="4" xfId="0" applyNumberFormat="1" applyFont="1" applyFill="1" applyBorder="1" applyAlignment="1">
      <alignment vertical="center" wrapText="1" shrinkToFit="1"/>
    </xf>
    <xf numFmtId="49" fontId="3" fillId="0" borderId="1" xfId="0" applyNumberFormat="1" applyFont="1" applyFill="1" applyBorder="1" applyAlignment="1">
      <alignment horizontal="center" vertical="top" shrinkToFit="1"/>
    </xf>
    <xf numFmtId="4" fontId="3" fillId="0" borderId="3" xfId="0" applyNumberFormat="1" applyFont="1" applyFill="1" applyBorder="1" applyAlignment="1">
      <alignment horizontal="right" vertical="top" shrinkToFit="1"/>
    </xf>
    <xf numFmtId="0" fontId="3" fillId="0" borderId="3" xfId="0" applyFont="1" applyFill="1" applyBorder="1" applyAlignment="1">
      <alignment horizontal="center" vertical="top" shrinkToFit="1"/>
    </xf>
    <xf numFmtId="4" fontId="3" fillId="0" borderId="4" xfId="0" applyNumberFormat="1" applyFont="1" applyFill="1" applyBorder="1" applyAlignment="1">
      <alignment horizontal="right" vertical="top" shrinkToFit="1"/>
    </xf>
    <xf numFmtId="0" fontId="3" fillId="0" borderId="4" xfId="0" applyFont="1" applyFill="1" applyBorder="1" applyAlignment="1">
      <alignment horizontal="center" vertical="top" shrinkToFit="1"/>
    </xf>
    <xf numFmtId="0" fontId="3" fillId="0" borderId="5" xfId="0" applyFont="1" applyFill="1" applyBorder="1" applyAlignment="1">
      <alignment vertical="center" wrapText="1" shrinkToFit="1"/>
    </xf>
    <xf numFmtId="14" fontId="3" fillId="0" borderId="5" xfId="0" applyNumberFormat="1" applyFont="1" applyFill="1" applyBorder="1" applyAlignment="1">
      <alignment vertical="center" wrapText="1" shrinkToFit="1"/>
    </xf>
    <xf numFmtId="4" fontId="3" fillId="0" borderId="5" xfId="0" applyNumberFormat="1" applyFont="1" applyFill="1" applyBorder="1" applyAlignment="1">
      <alignment horizontal="right" vertical="top" shrinkToFit="1"/>
    </xf>
    <xf numFmtId="0" fontId="3" fillId="0" borderId="5" xfId="0" applyFont="1" applyFill="1" applyBorder="1" applyAlignment="1">
      <alignment horizontal="center" vertical="top" shrinkToFit="1"/>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center" vertical="top" shrinkToFit="1"/>
    </xf>
    <xf numFmtId="14" fontId="3" fillId="0" borderId="3" xfId="0" applyNumberFormat="1" applyFont="1" applyFill="1" applyBorder="1" applyAlignment="1">
      <alignment horizontal="center" vertical="center" wrapText="1"/>
    </xf>
    <xf numFmtId="14" fontId="3" fillId="0" borderId="5" xfId="0" applyNumberFormat="1" applyFont="1" applyFill="1" applyBorder="1" applyAlignment="1">
      <alignment vertical="center" wrapText="1"/>
    </xf>
    <xf numFmtId="4" fontId="3" fillId="0" borderId="1" xfId="0" applyNumberFormat="1" applyFont="1" applyFill="1" applyBorder="1" applyAlignment="1">
      <alignment vertical="top" shrinkToFit="1"/>
    </xf>
    <xf numFmtId="4" fontId="3" fillId="0" borderId="9" xfId="0" applyNumberFormat="1" applyFont="1" applyFill="1" applyBorder="1" applyAlignment="1">
      <alignment vertical="top" shrinkToFit="1"/>
    </xf>
    <xf numFmtId="4" fontId="3" fillId="0" borderId="3" xfId="0" applyNumberFormat="1" applyFont="1" applyFill="1" applyBorder="1" applyAlignment="1">
      <alignment vertical="top" shrinkToFit="1"/>
    </xf>
    <xf numFmtId="0" fontId="3" fillId="0" borderId="3" xfId="0" applyNumberFormat="1" applyFont="1" applyFill="1" applyBorder="1" applyAlignment="1">
      <alignment horizontal="center" vertical="center" wrapText="1"/>
    </xf>
    <xf numFmtId="4" fontId="3" fillId="0" borderId="6" xfId="0" applyNumberFormat="1" applyFont="1" applyFill="1" applyBorder="1" applyAlignment="1">
      <alignment horizontal="right" vertical="top" shrinkToFit="1"/>
    </xf>
    <xf numFmtId="4" fontId="3" fillId="0" borderId="11" xfId="0" applyNumberFormat="1" applyFont="1" applyFill="1" applyBorder="1" applyAlignment="1">
      <alignment horizontal="right" vertical="top" shrinkToFi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7" xfId="0" applyFont="1" applyFill="1" applyBorder="1"/>
    <xf numFmtId="0" fontId="3" fillId="0" borderId="1" xfId="0" applyFont="1" applyFill="1" applyBorder="1" applyAlignment="1">
      <alignment horizontal="right"/>
    </xf>
    <xf numFmtId="0" fontId="3" fillId="0" borderId="0" xfId="0" applyFont="1" applyFill="1" applyAlignment="1">
      <alignment horizontal="right"/>
    </xf>
    <xf numFmtId="0" fontId="3" fillId="0" borderId="12" xfId="0" applyFont="1" applyFill="1" applyBorder="1" applyAlignment="1">
      <alignment horizontal="center" vertical="top"/>
    </xf>
    <xf numFmtId="49" fontId="3" fillId="0" borderId="0" xfId="1" applyNumberFormat="1" applyFont="1" applyFill="1" applyBorder="1" applyAlignment="1">
      <alignment horizontal="center" vertical="top" wrapText="1"/>
    </xf>
    <xf numFmtId="1" fontId="3" fillId="0" borderId="0" xfId="1" applyNumberFormat="1" applyFont="1" applyFill="1" applyBorder="1" applyAlignment="1">
      <alignment horizontal="center" vertical="center" wrapText="1"/>
    </xf>
    <xf numFmtId="0" fontId="3" fillId="0" borderId="1" xfId="0" applyNumberFormat="1" applyFont="1" applyFill="1" applyBorder="1" applyAlignment="1">
      <alignment horizontal="center" vertical="top" wrapText="1"/>
    </xf>
    <xf numFmtId="49" fontId="3" fillId="0" borderId="0" xfId="1" applyNumberFormat="1" applyFont="1" applyFill="1" applyBorder="1" applyAlignment="1">
      <alignment vertical="top" wrapText="1"/>
    </xf>
    <xf numFmtId="0" fontId="3" fillId="0" borderId="1" xfId="0" applyFont="1" applyFill="1" applyBorder="1" applyAlignment="1">
      <alignment horizontal="center" vertical="top" wrapText="1" shrinkToFit="1"/>
    </xf>
    <xf numFmtId="0" fontId="3" fillId="0" borderId="5" xfId="0" applyFont="1" applyFill="1" applyBorder="1" applyAlignment="1">
      <alignment horizontal="center" vertical="top" wrapText="1" shrinkToFit="1"/>
    </xf>
    <xf numFmtId="0" fontId="3" fillId="0" borderId="3" xfId="0" applyFont="1" applyFill="1" applyBorder="1" applyAlignment="1">
      <alignment horizontal="center" vertical="top" wrapText="1" shrinkToFit="1"/>
    </xf>
    <xf numFmtId="0" fontId="3" fillId="0" borderId="1" xfId="0" applyFont="1" applyFill="1" applyBorder="1" applyAlignment="1">
      <alignment horizontal="center" vertical="top"/>
    </xf>
    <xf numFmtId="49" fontId="3" fillId="0" borderId="3" xfId="0" applyNumberFormat="1" applyFont="1" applyFill="1" applyBorder="1" applyAlignment="1">
      <alignment horizontal="center" vertical="top" wrapText="1"/>
    </xf>
    <xf numFmtId="0" fontId="3" fillId="0" borderId="4" xfId="0" applyFont="1" applyFill="1" applyBorder="1" applyAlignment="1">
      <alignment horizontal="center" vertical="top" wrapText="1" shrinkToFit="1"/>
    </xf>
    <xf numFmtId="0" fontId="3" fillId="0" borderId="5" xfId="0" applyFont="1" applyFill="1" applyBorder="1" applyAlignment="1">
      <alignment vertical="top" wrapText="1" shrinkToFit="1"/>
    </xf>
    <xf numFmtId="4" fontId="3" fillId="0" borderId="7" xfId="0" applyNumberFormat="1" applyFont="1" applyFill="1" applyBorder="1" applyAlignment="1">
      <alignment horizontal="center" vertical="top" shrinkToFit="1"/>
    </xf>
    <xf numFmtId="4" fontId="3" fillId="0" borderId="9" xfId="0" applyNumberFormat="1" applyFont="1" applyFill="1" applyBorder="1" applyAlignment="1">
      <alignment horizontal="center" vertical="top" shrinkToFit="1"/>
    </xf>
    <xf numFmtId="4" fontId="3" fillId="0" borderId="20" xfId="0" applyNumberFormat="1" applyFont="1" applyFill="1" applyBorder="1" applyAlignment="1">
      <alignment horizontal="right" vertical="top" shrinkToFit="1"/>
    </xf>
    <xf numFmtId="4" fontId="3" fillId="0" borderId="19" xfId="0" applyNumberFormat="1" applyFont="1" applyFill="1" applyBorder="1" applyAlignment="1">
      <alignment horizontal="right" vertical="top" shrinkToFit="1"/>
    </xf>
    <xf numFmtId="49" fontId="5" fillId="0" borderId="4" xfId="0" applyNumberFormat="1" applyFont="1" applyFill="1" applyBorder="1" applyAlignment="1">
      <alignment horizontal="center" vertical="top" shrinkToFit="1"/>
    </xf>
    <xf numFmtId="4" fontId="3" fillId="0" borderId="7" xfId="0" applyNumberFormat="1" applyFont="1" applyFill="1" applyBorder="1" applyAlignment="1">
      <alignment vertical="top" shrinkToFit="1"/>
    </xf>
    <xf numFmtId="2" fontId="3" fillId="0" borderId="1" xfId="0" applyNumberFormat="1" applyFont="1" applyFill="1" applyBorder="1" applyAlignment="1">
      <alignment horizontal="left" vertical="top" shrinkToFit="1"/>
    </xf>
    <xf numFmtId="4" fontId="3" fillId="0" borderId="1" xfId="0" applyNumberFormat="1" applyFont="1" applyFill="1" applyBorder="1" applyAlignment="1">
      <alignment horizontal="center" vertical="center"/>
    </xf>
    <xf numFmtId="49" fontId="3" fillId="0" borderId="0" xfId="1" applyNumberFormat="1" applyFont="1" applyFill="1" applyBorder="1" applyAlignment="1">
      <alignment horizontal="left" vertical="top" wrapText="1"/>
    </xf>
    <xf numFmtId="0" fontId="3" fillId="0" borderId="0" xfId="1" applyFont="1" applyFill="1" applyBorder="1" applyAlignment="1">
      <alignment horizontal="center" vertical="top" wrapText="1" shrinkToFit="1"/>
    </xf>
    <xf numFmtId="49" fontId="6" fillId="0" borderId="0" xfId="1" applyNumberFormat="1" applyFont="1" applyFill="1" applyBorder="1" applyAlignment="1">
      <alignment horizontal="center" vertical="top" wrapText="1"/>
    </xf>
    <xf numFmtId="4" fontId="3" fillId="0" borderId="0" xfId="3" applyFont="1" applyFill="1" applyBorder="1" applyAlignment="1" applyProtection="1">
      <alignment horizontal="right" shrinkToFit="1"/>
    </xf>
    <xf numFmtId="4" fontId="3" fillId="0" borderId="0" xfId="1" applyNumberFormat="1" applyFont="1" applyFill="1" applyBorder="1" applyAlignment="1">
      <alignment horizontal="right" vertical="top" wrapText="1"/>
    </xf>
    <xf numFmtId="49" fontId="3" fillId="0" borderId="1" xfId="0" applyNumberFormat="1" applyFont="1" applyFill="1" applyBorder="1" applyAlignment="1">
      <alignment horizontal="center" vertical="top"/>
    </xf>
    <xf numFmtId="49" fontId="3" fillId="0" borderId="3" xfId="0" applyNumberFormat="1" applyFont="1" applyFill="1" applyBorder="1" applyAlignment="1">
      <alignment horizontal="center" vertical="top"/>
    </xf>
    <xf numFmtId="4" fontId="3" fillId="0" borderId="1" xfId="0" applyNumberFormat="1" applyFont="1" applyFill="1" applyBorder="1" applyAlignment="1">
      <alignment horizontal="center" vertical="top"/>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14" fontId="3" fillId="0" borderId="4" xfId="0" applyNumberFormat="1" applyFont="1" applyFill="1" applyBorder="1" applyAlignment="1">
      <alignment horizontal="center" vertical="top" wrapText="1" shrinkToFit="1"/>
    </xf>
    <xf numFmtId="0" fontId="3" fillId="0" borderId="4" xfId="0" applyFont="1" applyFill="1" applyBorder="1" applyAlignment="1">
      <alignment horizontal="left" vertical="top" wrapText="1"/>
    </xf>
    <xf numFmtId="14" fontId="3" fillId="0" borderId="5" xfId="0" applyNumberFormat="1" applyFont="1" applyFill="1" applyBorder="1" applyAlignment="1">
      <alignment horizontal="center" vertical="top" wrapText="1" shrinkToFit="1"/>
    </xf>
    <xf numFmtId="0" fontId="9" fillId="0" borderId="3" xfId="0" applyFont="1" applyFill="1" applyBorder="1" applyAlignment="1">
      <alignment horizontal="left" vertical="top" wrapText="1"/>
    </xf>
    <xf numFmtId="14" fontId="3" fillId="0" borderId="3" xfId="0" applyNumberFormat="1" applyFont="1" applyFill="1" applyBorder="1" applyAlignment="1">
      <alignment horizontal="center" vertical="top" wrapText="1" shrinkToFit="1"/>
    </xf>
    <xf numFmtId="4" fontId="3" fillId="0" borderId="1" xfId="0" applyNumberFormat="1" applyFont="1" applyFill="1" applyBorder="1" applyAlignment="1">
      <alignment horizontal="center"/>
    </xf>
    <xf numFmtId="0" fontId="3" fillId="0" borderId="3" xfId="0" applyFont="1" applyFill="1" applyBorder="1" applyAlignment="1">
      <alignment horizontal="center"/>
    </xf>
    <xf numFmtId="0" fontId="3" fillId="0" borderId="5"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0" xfId="0" applyFont="1" applyFill="1" applyBorder="1"/>
    <xf numFmtId="0" fontId="3" fillId="0" borderId="1" xfId="0" applyFont="1" applyFill="1" applyBorder="1" applyAlignment="1">
      <alignment vertical="top" wrapText="1" shrinkToFit="1"/>
    </xf>
    <xf numFmtId="14" fontId="3" fillId="0" borderId="1" xfId="0" applyNumberFormat="1" applyFont="1" applyFill="1" applyBorder="1" applyAlignment="1">
      <alignment horizontal="center" vertical="top" wrapText="1" shrinkToFit="1"/>
    </xf>
    <xf numFmtId="49" fontId="3" fillId="0" borderId="4" xfId="0" applyNumberFormat="1" applyFont="1" applyFill="1" applyBorder="1" applyAlignment="1">
      <alignment horizontal="center" vertical="top"/>
    </xf>
    <xf numFmtId="49" fontId="3" fillId="0" borderId="3" xfId="0" applyNumberFormat="1" applyFont="1" applyFill="1" applyBorder="1" applyAlignment="1">
      <alignment horizontal="center"/>
    </xf>
    <xf numFmtId="0" fontId="3" fillId="0" borderId="3" xfId="0" applyFont="1" applyFill="1" applyBorder="1" applyAlignment="1">
      <alignment vertical="top" wrapText="1" shrinkToFit="1"/>
    </xf>
    <xf numFmtId="14" fontId="3" fillId="0" borderId="1" xfId="0" applyNumberFormat="1" applyFont="1" applyFill="1" applyBorder="1" applyAlignment="1">
      <alignment horizontal="center" vertical="top" wrapText="1"/>
    </xf>
    <xf numFmtId="0" fontId="3" fillId="0" borderId="4" xfId="0" applyFont="1" applyFill="1" applyBorder="1" applyAlignment="1">
      <alignment vertical="top" wrapText="1" shrinkToFit="1"/>
    </xf>
    <xf numFmtId="14" fontId="3" fillId="0" borderId="14" xfId="0" applyNumberFormat="1" applyFont="1" applyFill="1" applyBorder="1" applyAlignment="1">
      <alignment horizontal="center" vertical="top" wrapText="1" shrinkToFit="1"/>
    </xf>
    <xf numFmtId="49" fontId="9" fillId="0" borderId="3" xfId="0" applyNumberFormat="1" applyFont="1" applyFill="1" applyBorder="1" applyAlignment="1">
      <alignment horizontal="left" vertical="top" wrapText="1"/>
    </xf>
    <xf numFmtId="14" fontId="3" fillId="0" borderId="3" xfId="0" applyNumberFormat="1" applyFont="1" applyFill="1" applyBorder="1" applyAlignment="1">
      <alignment vertical="top" wrapText="1" shrinkToFit="1"/>
    </xf>
    <xf numFmtId="0" fontId="3" fillId="0" borderId="3" xfId="0" applyNumberFormat="1" applyFont="1" applyFill="1" applyBorder="1" applyAlignment="1">
      <alignment horizontal="center" vertical="top" shrinkToFit="1"/>
    </xf>
    <xf numFmtId="4" fontId="3" fillId="0" borderId="1" xfId="0" applyNumberFormat="1" applyFont="1" applyFill="1" applyBorder="1" applyAlignment="1">
      <alignment horizontal="center" vertical="top" wrapText="1" shrinkToFit="1"/>
    </xf>
    <xf numFmtId="0" fontId="3" fillId="0" borderId="1" xfId="0" applyNumberFormat="1" applyFont="1" applyFill="1" applyBorder="1" applyAlignment="1">
      <alignment horizontal="center" vertical="top" shrinkToFit="1"/>
    </xf>
    <xf numFmtId="0" fontId="3" fillId="0" borderId="4" xfId="0" applyNumberFormat="1" applyFont="1" applyFill="1" applyBorder="1" applyAlignment="1">
      <alignment horizontal="center" vertical="top" shrinkToFit="1"/>
    </xf>
    <xf numFmtId="0" fontId="9"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49" fontId="3" fillId="0" borderId="5" xfId="0" applyNumberFormat="1" applyFont="1" applyFill="1" applyBorder="1" applyAlignment="1">
      <alignment horizontal="center" vertical="top"/>
    </xf>
    <xf numFmtId="0" fontId="9" fillId="0" borderId="4" xfId="0" applyNumberFormat="1" applyFont="1" applyFill="1" applyBorder="1" applyAlignment="1" applyProtection="1">
      <alignment horizontal="center" vertical="top" wrapText="1" shrinkToFit="1"/>
      <protection locked="0"/>
    </xf>
    <xf numFmtId="14" fontId="9" fillId="0" borderId="4" xfId="0" applyNumberFormat="1" applyFont="1" applyFill="1" applyBorder="1" applyAlignment="1" applyProtection="1">
      <alignment horizontal="center" vertical="top" wrapText="1" shrinkToFit="1"/>
      <protection locked="0"/>
    </xf>
    <xf numFmtId="0" fontId="9" fillId="0" borderId="1" xfId="0" applyNumberFormat="1" applyFont="1" applyFill="1" applyBorder="1" applyAlignment="1" applyProtection="1">
      <alignment horizontal="center" vertical="top" wrapText="1" shrinkToFit="1"/>
      <protection locked="0"/>
    </xf>
    <xf numFmtId="14" fontId="9" fillId="0" borderId="1" xfId="0" applyNumberFormat="1" applyFont="1" applyFill="1" applyBorder="1" applyAlignment="1" applyProtection="1">
      <alignment horizontal="center" vertical="top" wrapText="1" shrinkToFit="1"/>
      <protection locked="0"/>
    </xf>
    <xf numFmtId="0" fontId="3" fillId="0" borderId="14" xfId="0" applyFont="1" applyFill="1" applyBorder="1" applyAlignment="1">
      <alignment horizontal="center" vertical="top" wrapText="1"/>
    </xf>
    <xf numFmtId="4" fontId="3" fillId="0" borderId="5" xfId="0" applyNumberFormat="1" applyFont="1" applyFill="1" applyBorder="1" applyAlignment="1">
      <alignment horizontal="center" vertical="top"/>
    </xf>
    <xf numFmtId="0" fontId="9" fillId="0" borderId="3" xfId="0" applyNumberFormat="1" applyFont="1" applyFill="1" applyBorder="1" applyAlignment="1" applyProtection="1">
      <alignment horizontal="center" vertical="top" wrapText="1" shrinkToFit="1"/>
      <protection locked="0"/>
    </xf>
    <xf numFmtId="14" fontId="9" fillId="0" borderId="3" xfId="0" applyNumberFormat="1" applyFont="1" applyFill="1" applyBorder="1" applyAlignment="1" applyProtection="1">
      <alignment horizontal="center" vertical="top" wrapText="1" shrinkToFit="1"/>
      <protection locked="0"/>
    </xf>
    <xf numFmtId="4" fontId="3" fillId="0" borderId="3" xfId="0" applyNumberFormat="1" applyFont="1" applyFill="1" applyBorder="1" applyAlignment="1">
      <alignment horizontal="center" vertical="top"/>
    </xf>
    <xf numFmtId="0" fontId="9" fillId="0" borderId="5" xfId="0" applyNumberFormat="1" applyFont="1" applyFill="1" applyBorder="1" applyAlignment="1" applyProtection="1">
      <alignment horizontal="center" vertical="top" wrapText="1" shrinkToFit="1"/>
      <protection locked="0"/>
    </xf>
    <xf numFmtId="14" fontId="9" fillId="0" borderId="5" xfId="0" applyNumberFormat="1" applyFont="1" applyFill="1" applyBorder="1" applyAlignment="1" applyProtection="1">
      <alignment horizontal="center" vertical="top" wrapText="1" shrinkToFit="1"/>
      <protection locked="0"/>
    </xf>
    <xf numFmtId="0" fontId="9" fillId="0" borderId="14" xfId="0" applyNumberFormat="1" applyFont="1" applyFill="1" applyBorder="1" applyAlignment="1" applyProtection="1">
      <alignment horizontal="center" vertical="top" wrapText="1" shrinkToFit="1"/>
      <protection locked="0"/>
    </xf>
    <xf numFmtId="0" fontId="3" fillId="0" borderId="9" xfId="0" applyFont="1" applyFill="1" applyBorder="1" applyAlignment="1">
      <alignment horizontal="center" vertical="top" wrapText="1" shrinkToFit="1"/>
    </xf>
    <xf numFmtId="0" fontId="3" fillId="0" borderId="14" xfId="0" applyFont="1" applyFill="1" applyBorder="1" applyAlignment="1">
      <alignment horizontal="center" vertical="top" wrapText="1" shrinkToFit="1"/>
    </xf>
    <xf numFmtId="0" fontId="3" fillId="0" borderId="14" xfId="0" applyFont="1" applyFill="1" applyBorder="1"/>
    <xf numFmtId="0" fontId="3" fillId="0" borderId="4" xfId="0" applyFont="1" applyFill="1" applyBorder="1"/>
    <xf numFmtId="0" fontId="3" fillId="0" borderId="10" xfId="0" applyFont="1" applyFill="1" applyBorder="1" applyAlignment="1">
      <alignment horizontal="center" vertical="top" wrapText="1" shrinkToFit="1"/>
    </xf>
    <xf numFmtId="0" fontId="3" fillId="0" borderId="10" xfId="0" applyFont="1" applyFill="1" applyBorder="1" applyAlignment="1">
      <alignment horizontal="center" vertical="top" wrapText="1"/>
    </xf>
    <xf numFmtId="14" fontId="3" fillId="0" borderId="5" xfId="0" applyNumberFormat="1" applyFont="1" applyFill="1" applyBorder="1" applyAlignment="1">
      <alignment horizontal="left" vertical="top" wrapText="1" shrinkToFit="1"/>
    </xf>
    <xf numFmtId="4" fontId="3" fillId="0" borderId="1" xfId="0" applyNumberFormat="1" applyFont="1" applyFill="1" applyBorder="1"/>
    <xf numFmtId="0" fontId="3" fillId="0" borderId="4" xfId="0" applyFont="1" applyFill="1" applyBorder="1" applyAlignment="1">
      <alignment vertical="top" wrapText="1"/>
    </xf>
    <xf numFmtId="4" fontId="3" fillId="0" borderId="1" xfId="0" applyNumberFormat="1" applyFont="1" applyFill="1" applyBorder="1" applyAlignment="1">
      <alignment horizontal="center" vertical="top" wrapText="1"/>
    </xf>
    <xf numFmtId="0" fontId="3" fillId="0" borderId="0" xfId="0" applyFont="1" applyFill="1" applyBorder="1" applyAlignment="1">
      <alignment horizontal="justify" vertical="top" wrapText="1"/>
    </xf>
    <xf numFmtId="0" fontId="3" fillId="0" borderId="0" xfId="0" applyFont="1" applyFill="1" applyBorder="1" applyAlignment="1">
      <alignment vertical="top"/>
    </xf>
    <xf numFmtId="49" fontId="3" fillId="0" borderId="3"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9" xfId="0" applyFont="1" applyFill="1" applyBorder="1" applyAlignment="1">
      <alignment vertical="top" wrapText="1" shrinkToFit="1"/>
    </xf>
    <xf numFmtId="0" fontId="3" fillId="0" borderId="0" xfId="0" applyFont="1" applyFill="1" applyAlignment="1">
      <alignment vertical="top"/>
    </xf>
    <xf numFmtId="49" fontId="3" fillId="0" borderId="3" xfId="0" applyNumberFormat="1" applyFont="1" applyFill="1" applyBorder="1" applyAlignment="1">
      <alignment horizontal="left" vertical="top" wrapText="1"/>
    </xf>
    <xf numFmtId="14" fontId="3" fillId="0" borderId="1" xfId="0" applyNumberFormat="1" applyFont="1" applyFill="1" applyBorder="1" applyAlignment="1">
      <alignment horizontal="center" vertical="top"/>
    </xf>
    <xf numFmtId="14" fontId="3" fillId="0" borderId="5"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xf>
    <xf numFmtId="4" fontId="3" fillId="0" borderId="4" xfId="0" applyNumberFormat="1" applyFont="1" applyFill="1" applyBorder="1" applyAlignment="1">
      <alignment horizontal="center" vertical="top" shrinkToFit="1"/>
    </xf>
    <xf numFmtId="14" fontId="3" fillId="0" borderId="3" xfId="0" applyNumberFormat="1" applyFont="1" applyFill="1" applyBorder="1" applyAlignment="1">
      <alignment horizontal="center" vertical="top" wrapText="1"/>
    </xf>
    <xf numFmtId="14" fontId="3" fillId="0" borderId="4"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14" fontId="3" fillId="0" borderId="4" xfId="0" applyNumberFormat="1" applyFont="1" applyFill="1" applyBorder="1" applyAlignment="1">
      <alignment horizontal="center" vertical="top"/>
    </xf>
    <xf numFmtId="0" fontId="3" fillId="0" borderId="1" xfId="0" applyFont="1" applyFill="1" applyBorder="1"/>
    <xf numFmtId="0" fontId="9" fillId="0" borderId="3" xfId="0"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14" fontId="3" fillId="0" borderId="5" xfId="0" applyNumberFormat="1" applyFont="1" applyFill="1" applyBorder="1" applyAlignment="1">
      <alignment horizontal="center" vertical="top"/>
    </xf>
    <xf numFmtId="4" fontId="3" fillId="0" borderId="4" xfId="0" applyNumberFormat="1" applyFont="1" applyFill="1" applyBorder="1" applyAlignment="1">
      <alignment horizontal="center" vertical="top"/>
    </xf>
    <xf numFmtId="0" fontId="3" fillId="0" borderId="5" xfId="0" applyFont="1" applyFill="1" applyBorder="1" applyAlignment="1">
      <alignment vertical="top"/>
    </xf>
    <xf numFmtId="14" fontId="3" fillId="0" borderId="5" xfId="0" applyNumberFormat="1" applyFont="1" applyFill="1" applyBorder="1" applyAlignment="1">
      <alignment vertical="top"/>
    </xf>
    <xf numFmtId="0" fontId="3" fillId="0" borderId="5" xfId="0" applyNumberFormat="1" applyFont="1" applyFill="1" applyBorder="1" applyAlignment="1">
      <alignment horizontal="left" vertical="top" wrapText="1"/>
    </xf>
    <xf numFmtId="0" fontId="3" fillId="0" borderId="4" xfId="0" applyFont="1" applyFill="1" applyBorder="1" applyAlignment="1">
      <alignment vertical="top"/>
    </xf>
    <xf numFmtId="49" fontId="3" fillId="0" borderId="4" xfId="0" applyNumberFormat="1" applyFont="1" applyFill="1" applyBorder="1" applyAlignment="1">
      <alignment vertical="top" wrapText="1"/>
    </xf>
    <xf numFmtId="0" fontId="3" fillId="0" borderId="1" xfId="0" applyFont="1" applyFill="1" applyBorder="1" applyAlignment="1">
      <alignment vertical="top"/>
    </xf>
    <xf numFmtId="49" fontId="3" fillId="0" borderId="1" xfId="0" applyNumberFormat="1" applyFont="1" applyFill="1" applyBorder="1" applyAlignment="1">
      <alignment vertical="top" wrapText="1"/>
    </xf>
    <xf numFmtId="14" fontId="3" fillId="0" borderId="1" xfId="0" applyNumberFormat="1" applyFont="1" applyFill="1" applyBorder="1" applyAlignment="1">
      <alignment vertical="top"/>
    </xf>
    <xf numFmtId="0" fontId="3" fillId="0" borderId="4" xfId="0" applyNumberFormat="1" applyFont="1" applyFill="1" applyBorder="1" applyAlignment="1">
      <alignment horizontal="left" vertical="top" wrapText="1"/>
    </xf>
    <xf numFmtId="14" fontId="3" fillId="0" borderId="4" xfId="0" applyNumberFormat="1" applyFont="1" applyFill="1" applyBorder="1" applyAlignment="1">
      <alignment vertical="top"/>
    </xf>
    <xf numFmtId="49" fontId="3" fillId="0" borderId="5" xfId="0" applyNumberFormat="1" applyFont="1" applyFill="1" applyBorder="1" applyAlignment="1">
      <alignment vertical="top" wrapText="1"/>
    </xf>
    <xf numFmtId="4" fontId="3" fillId="0" borderId="5" xfId="0" applyNumberFormat="1" applyFont="1" applyFill="1" applyBorder="1" applyAlignment="1">
      <alignment horizontal="center" vertical="top" shrinkToFit="1"/>
    </xf>
    <xf numFmtId="49" fontId="3" fillId="0" borderId="4" xfId="0" applyNumberFormat="1" applyFont="1" applyFill="1" applyBorder="1" applyAlignment="1">
      <alignment horizontal="center" vertical="top" wrapText="1" shrinkToFit="1"/>
    </xf>
    <xf numFmtId="49" fontId="3" fillId="0" borderId="1" xfId="0" applyNumberFormat="1" applyFont="1" applyFill="1" applyBorder="1" applyAlignment="1">
      <alignment horizontal="center" vertical="top" wrapText="1" shrinkToFit="1"/>
    </xf>
    <xf numFmtId="2" fontId="3" fillId="0" borderId="3"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justify" wrapText="1" shrinkToFit="1"/>
    </xf>
    <xf numFmtId="14" fontId="3" fillId="0" borderId="1" xfId="0" applyNumberFormat="1" applyFont="1" applyFill="1" applyBorder="1" applyAlignment="1">
      <alignment horizontal="center" vertical="justify" wrapText="1" shrinkToFit="1"/>
    </xf>
    <xf numFmtId="14" fontId="3" fillId="0" borderId="3" xfId="0" applyNumberFormat="1" applyFont="1" applyFill="1" applyBorder="1" applyAlignment="1">
      <alignment horizontal="center" vertical="top"/>
    </xf>
    <xf numFmtId="0" fontId="4" fillId="0" borderId="3" xfId="0" applyFont="1" applyFill="1" applyBorder="1" applyAlignment="1">
      <alignment horizontal="center" vertical="top"/>
    </xf>
    <xf numFmtId="4" fontId="3" fillId="0" borderId="5" xfId="0" applyNumberFormat="1" applyFont="1" applyFill="1" applyBorder="1" applyAlignment="1">
      <alignment horizontal="center" vertical="top" wrapText="1"/>
    </xf>
    <xf numFmtId="14" fontId="3" fillId="0" borderId="5" xfId="0" applyNumberFormat="1" applyFont="1" applyFill="1" applyBorder="1" applyAlignment="1">
      <alignment vertical="top" wrapText="1" shrinkToFit="1"/>
    </xf>
    <xf numFmtId="0" fontId="3" fillId="0" borderId="3" xfId="0" applyFont="1" applyFill="1" applyBorder="1" applyAlignment="1">
      <alignment horizontal="left" vertical="top" wrapText="1" shrinkToFit="1"/>
    </xf>
    <xf numFmtId="0" fontId="3" fillId="0" borderId="1" xfId="0" applyFont="1" applyFill="1" applyBorder="1" applyAlignment="1">
      <alignment horizontal="center" vertical="top"/>
    </xf>
    <xf numFmtId="0" fontId="3" fillId="0" borderId="1" xfId="0" applyFont="1" applyFill="1" applyBorder="1" applyAlignment="1">
      <alignment horizontal="left" vertical="top" wrapText="1" shrinkToFit="1"/>
    </xf>
    <xf numFmtId="0" fontId="3" fillId="0" borderId="1" xfId="0" applyFont="1" applyFill="1" applyBorder="1" applyAlignment="1">
      <alignment horizontal="center"/>
    </xf>
    <xf numFmtId="0" fontId="3" fillId="0" borderId="3" xfId="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xf>
    <xf numFmtId="0" fontId="10" fillId="0" borderId="1" xfId="0" applyFont="1" applyFill="1" applyBorder="1" applyAlignment="1">
      <alignment horizontal="center" vertical="top"/>
    </xf>
    <xf numFmtId="0" fontId="10" fillId="0" borderId="3" xfId="0" applyFont="1" applyFill="1" applyBorder="1" applyAlignment="1">
      <alignment horizontal="center" vertical="top" wrapText="1" shrinkToFit="1"/>
    </xf>
    <xf numFmtId="0" fontId="10" fillId="0" borderId="4" xfId="0" applyFont="1" applyFill="1" applyBorder="1" applyAlignment="1">
      <alignment horizontal="center" vertical="top" wrapText="1" shrinkToFit="1"/>
    </xf>
    <xf numFmtId="0" fontId="10" fillId="0" borderId="5" xfId="0" applyFont="1" applyFill="1" applyBorder="1" applyAlignment="1">
      <alignment horizontal="center" vertical="top" wrapText="1" shrinkToFit="1"/>
    </xf>
    <xf numFmtId="0" fontId="10" fillId="0" borderId="1" xfId="0" applyFont="1" applyFill="1" applyBorder="1" applyAlignment="1">
      <alignment horizontal="center" vertical="top" wrapText="1" shrinkToFit="1"/>
    </xf>
    <xf numFmtId="0" fontId="10" fillId="0" borderId="3" xfId="0" applyFont="1" applyFill="1" applyBorder="1" applyAlignment="1">
      <alignment vertical="top" wrapText="1" shrinkToFit="1"/>
    </xf>
    <xf numFmtId="0" fontId="10" fillId="0" borderId="4" xfId="0" applyFont="1" applyFill="1" applyBorder="1" applyAlignment="1">
      <alignment vertical="top" wrapText="1" shrinkToFit="1"/>
    </xf>
    <xf numFmtId="0" fontId="10" fillId="0" borderId="5" xfId="0" applyFont="1" applyFill="1" applyBorder="1" applyAlignment="1">
      <alignment vertical="top" wrapText="1" shrinkToFit="1"/>
    </xf>
    <xf numFmtId="0" fontId="10" fillId="0" borderId="3" xfId="0" applyFont="1" applyFill="1" applyBorder="1" applyAlignment="1">
      <alignment horizontal="center" vertical="top" wrapText="1"/>
    </xf>
    <xf numFmtId="0" fontId="10" fillId="0" borderId="3" xfId="0" applyNumberFormat="1" applyFont="1" applyFill="1" applyBorder="1" applyAlignment="1">
      <alignment horizontal="center" vertical="top" wrapText="1" shrinkToFit="1"/>
    </xf>
    <xf numFmtId="0" fontId="10" fillId="0" borderId="1" xfId="0" applyFont="1" applyFill="1" applyBorder="1" applyAlignment="1">
      <alignment horizontal="center"/>
    </xf>
    <xf numFmtId="0" fontId="10" fillId="0" borderId="1" xfId="1" applyFont="1" applyFill="1" applyBorder="1" applyAlignment="1">
      <alignment horizontal="center"/>
    </xf>
    <xf numFmtId="49" fontId="10" fillId="0" borderId="1" xfId="1" applyNumberFormat="1" applyFont="1" applyFill="1" applyBorder="1" applyAlignment="1">
      <alignment horizontal="center" vertical="top" wrapText="1"/>
    </xf>
    <xf numFmtId="49" fontId="10" fillId="0" borderId="3" xfId="1" applyNumberFormat="1" applyFont="1" applyFill="1" applyBorder="1" applyAlignment="1">
      <alignment horizontal="center" vertical="top" wrapText="1"/>
    </xf>
    <xf numFmtId="49" fontId="10" fillId="0" borderId="11" xfId="1" applyNumberFormat="1" applyFont="1" applyFill="1" applyBorder="1" applyAlignment="1">
      <alignment horizontal="center" vertical="top" wrapText="1"/>
    </xf>
    <xf numFmtId="0" fontId="10" fillId="0" borderId="2" xfId="0" applyFont="1" applyFill="1" applyBorder="1" applyAlignment="1">
      <alignment horizontal="center"/>
    </xf>
    <xf numFmtId="0" fontId="10" fillId="0" borderId="5"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4" xfId="0" applyFont="1" applyFill="1" applyBorder="1" applyAlignment="1">
      <alignment horizontal="center" vertical="top" wrapText="1"/>
    </xf>
    <xf numFmtId="0" fontId="12" fillId="0" borderId="5" xfId="0" applyFont="1" applyFill="1" applyBorder="1" applyAlignment="1">
      <alignment horizontal="center" vertical="top" wrapText="1" shrinkToFi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Alignment="1">
      <alignment horizontal="center"/>
    </xf>
    <xf numFmtId="49" fontId="10" fillId="0" borderId="0" xfId="1" applyNumberFormat="1" applyFont="1" applyFill="1" applyBorder="1" applyAlignment="1">
      <alignment horizontal="center" vertical="top" wrapText="1"/>
    </xf>
    <xf numFmtId="0" fontId="10" fillId="0" borderId="0" xfId="1" applyFont="1" applyFill="1" applyAlignment="1">
      <alignment horizontal="center"/>
    </xf>
    <xf numFmtId="0" fontId="10" fillId="0" borderId="3" xfId="0" applyFont="1" applyFill="1" applyBorder="1" applyAlignment="1">
      <alignment horizontal="left" vertical="top" wrapText="1" shrinkToFit="1"/>
    </xf>
    <xf numFmtId="0" fontId="10" fillId="0" borderId="4" xfId="0" applyFont="1" applyFill="1" applyBorder="1" applyAlignment="1">
      <alignment horizontal="left" vertical="top" wrapText="1" shrinkToFit="1"/>
    </xf>
    <xf numFmtId="0" fontId="10" fillId="0" borderId="1" xfId="0" applyFont="1" applyFill="1" applyBorder="1" applyAlignment="1">
      <alignment horizontal="left" vertical="top" wrapText="1" shrinkToFit="1"/>
    </xf>
    <xf numFmtId="0" fontId="10" fillId="0" borderId="3" xfId="0" applyFont="1" applyFill="1" applyBorder="1" applyAlignment="1">
      <alignment vertical="top" wrapText="1"/>
    </xf>
    <xf numFmtId="0" fontId="10" fillId="0" borderId="1" xfId="0" applyFont="1" applyFill="1" applyBorder="1" applyAlignment="1">
      <alignment vertical="top" wrapText="1"/>
    </xf>
    <xf numFmtId="0" fontId="10" fillId="0" borderId="5" xfId="0" applyNumberFormat="1" applyFont="1" applyFill="1" applyBorder="1" applyAlignment="1">
      <alignment horizontal="left" vertical="top" wrapText="1" shrinkToFit="1"/>
    </xf>
    <xf numFmtId="0" fontId="10" fillId="0" borderId="3" xfId="0" applyNumberFormat="1" applyFont="1" applyFill="1" applyBorder="1" applyAlignment="1" applyProtection="1">
      <alignment vertical="top" wrapText="1" shrinkToFit="1"/>
      <protection locked="0"/>
    </xf>
    <xf numFmtId="0" fontId="10" fillId="0" borderId="1" xfId="0" applyNumberFormat="1" applyFont="1" applyFill="1" applyBorder="1" applyAlignment="1" applyProtection="1">
      <alignment horizontal="left" vertical="top" wrapText="1" shrinkToFit="1"/>
      <protection locked="0"/>
    </xf>
    <xf numFmtId="0" fontId="10" fillId="0" borderId="4" xfId="0" applyNumberFormat="1" applyFont="1" applyFill="1" applyBorder="1" applyAlignment="1" applyProtection="1">
      <alignment horizontal="left" vertical="top" wrapText="1" shrinkToFit="1"/>
      <protection locked="0"/>
    </xf>
    <xf numFmtId="0" fontId="13" fillId="0" borderId="3" xfId="0" applyNumberFormat="1" applyFont="1" applyFill="1" applyBorder="1" applyAlignment="1" applyProtection="1">
      <alignment horizontal="left" vertical="top" wrapText="1" shrinkToFit="1"/>
      <protection locked="0"/>
    </xf>
    <xf numFmtId="0" fontId="13" fillId="0" borderId="5" xfId="0" applyNumberFormat="1" applyFont="1" applyFill="1" applyBorder="1" applyAlignment="1" applyProtection="1">
      <alignment horizontal="left" vertical="top" wrapText="1" shrinkToFit="1"/>
      <protection locked="0"/>
    </xf>
    <xf numFmtId="0" fontId="13" fillId="0" borderId="4" xfId="0" applyNumberFormat="1" applyFont="1" applyFill="1" applyBorder="1" applyAlignment="1" applyProtection="1">
      <alignment horizontal="left" vertical="top" wrapText="1" shrinkToFit="1"/>
      <protection locked="0"/>
    </xf>
    <xf numFmtId="0" fontId="10" fillId="0" borderId="3" xfId="0" applyFont="1" applyFill="1" applyBorder="1" applyAlignment="1">
      <alignment horizontal="left" vertical="justify" wrapText="1" shrinkToFit="1"/>
    </xf>
    <xf numFmtId="0" fontId="10" fillId="0" borderId="1" xfId="0" applyFont="1" applyFill="1" applyBorder="1" applyAlignment="1">
      <alignment horizontal="left" vertical="top" wrapText="1"/>
    </xf>
    <xf numFmtId="0" fontId="10" fillId="0" borderId="9" xfId="0" applyFont="1" applyFill="1" applyBorder="1" applyAlignment="1">
      <alignment horizontal="left" vertical="top" wrapText="1" shrinkToFit="1"/>
    </xf>
    <xf numFmtId="0" fontId="10" fillId="0" borderId="5" xfId="0" applyFont="1" applyFill="1" applyBorder="1" applyAlignment="1">
      <alignment vertical="top" wrapText="1"/>
    </xf>
    <xf numFmtId="0" fontId="10" fillId="0" borderId="3" xfId="0" applyFont="1" applyFill="1" applyBorder="1" applyAlignment="1">
      <alignment horizontal="left" vertical="top" wrapText="1"/>
    </xf>
    <xf numFmtId="0" fontId="10" fillId="0" borderId="14" xfId="0" applyFont="1" applyFill="1" applyBorder="1" applyAlignment="1">
      <alignment horizontal="left" vertical="top" wrapText="1" shrinkToFit="1"/>
    </xf>
    <xf numFmtId="0" fontId="10" fillId="0" borderId="4" xfId="0" applyNumberFormat="1" applyFont="1" applyFill="1" applyBorder="1" applyAlignment="1">
      <alignment horizontal="left" vertical="top" wrapText="1" shrinkToFit="1"/>
    </xf>
    <xf numFmtId="0" fontId="10" fillId="0" borderId="4" xfId="0" applyFont="1" applyFill="1" applyBorder="1" applyAlignment="1">
      <alignment vertical="top" wrapText="1"/>
    </xf>
    <xf numFmtId="0" fontId="10" fillId="0" borderId="4" xfId="0" applyFont="1" applyFill="1" applyBorder="1" applyAlignment="1">
      <alignment horizontal="left" vertical="top" wrapText="1"/>
    </xf>
    <xf numFmtId="0" fontId="10" fillId="0" borderId="3" xfId="0" applyNumberFormat="1"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1" xfId="1" applyFont="1" applyFill="1" applyBorder="1" applyAlignment="1">
      <alignment horizontal="center" vertical="top"/>
    </xf>
    <xf numFmtId="0" fontId="10" fillId="0" borderId="3" xfId="1" applyFont="1" applyFill="1" applyBorder="1" applyAlignment="1">
      <alignment horizontal="left" vertical="top" wrapText="1"/>
    </xf>
    <xf numFmtId="0" fontId="10" fillId="0" borderId="1" xfId="1" applyFont="1" applyFill="1" applyBorder="1" applyAlignment="1">
      <alignment horizontal="left" vertical="top" wrapText="1"/>
    </xf>
    <xf numFmtId="0" fontId="10" fillId="0" borderId="3" xfId="1" applyFont="1" applyFill="1" applyBorder="1" applyAlignment="1">
      <alignment horizontal="left" vertical="top" wrapText="1" shrinkToFit="1"/>
    </xf>
    <xf numFmtId="0" fontId="10" fillId="0" borderId="3" xfId="1" applyFont="1" applyFill="1" applyBorder="1" applyAlignment="1">
      <alignment vertical="top" wrapText="1"/>
    </xf>
    <xf numFmtId="0" fontId="10" fillId="0" borderId="7" xfId="1" applyFont="1" applyFill="1" applyBorder="1" applyAlignment="1">
      <alignment vertical="top" wrapText="1"/>
    </xf>
    <xf numFmtId="0" fontId="10" fillId="0" borderId="3" xfId="1" applyFont="1" applyFill="1" applyBorder="1" applyAlignment="1">
      <alignment vertical="top" wrapText="1" shrinkToFit="1"/>
    </xf>
    <xf numFmtId="0" fontId="10" fillId="0" borderId="8" xfId="0" applyFont="1" applyFill="1" applyBorder="1" applyAlignment="1">
      <alignment horizontal="center" vertical="top" wrapText="1"/>
    </xf>
    <xf numFmtId="0" fontId="10" fillId="0" borderId="1" xfId="0" applyNumberFormat="1" applyFont="1" applyFill="1" applyBorder="1" applyAlignment="1">
      <alignment horizontal="center" vertical="top" wrapText="1" shrinkToFit="1"/>
    </xf>
    <xf numFmtId="0" fontId="10" fillId="0" borderId="5" xfId="0" applyNumberFormat="1" applyFont="1" applyFill="1" applyBorder="1" applyAlignment="1">
      <alignment horizontal="center" vertical="top" wrapText="1" shrinkToFit="1"/>
    </xf>
    <xf numFmtId="0" fontId="10" fillId="0" borderId="0" xfId="0" applyFont="1" applyFill="1" applyAlignment="1">
      <alignment horizontal="center" vertical="top" wrapText="1"/>
    </xf>
    <xf numFmtId="2" fontId="10" fillId="0" borderId="1" xfId="0" applyNumberFormat="1" applyFont="1" applyFill="1" applyBorder="1" applyAlignment="1">
      <alignment horizontal="center" vertical="top" wrapText="1"/>
    </xf>
    <xf numFmtId="2" fontId="10" fillId="0" borderId="5"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shrinkToFit="1"/>
    </xf>
    <xf numFmtId="0" fontId="10" fillId="0" borderId="5" xfId="0" applyNumberFormat="1" applyFont="1" applyFill="1" applyBorder="1" applyAlignment="1">
      <alignment horizontal="center" vertical="top" wrapText="1"/>
    </xf>
    <xf numFmtId="0" fontId="10" fillId="0" borderId="0" xfId="0" applyFont="1" applyFill="1" applyAlignment="1">
      <alignment horizontal="center" vertical="top"/>
    </xf>
    <xf numFmtId="0" fontId="10" fillId="0" borderId="3" xfId="0" applyFont="1" applyFill="1" applyBorder="1" applyAlignment="1">
      <alignment horizontal="center" vertical="top" shrinkToFit="1"/>
    </xf>
    <xf numFmtId="0" fontId="10" fillId="0" borderId="0" xfId="1" applyFont="1" applyFill="1" applyBorder="1" applyAlignment="1">
      <alignment horizontal="left" vertical="top" wrapText="1" shrinkToFit="1"/>
    </xf>
    <xf numFmtId="0" fontId="10" fillId="0" borderId="0" xfId="1" applyFont="1" applyFill="1" applyAlignment="1">
      <alignment horizontal="left" vertical="top"/>
    </xf>
    <xf numFmtId="0" fontId="15" fillId="0" borderId="0" xfId="1" applyFont="1" applyFill="1" applyBorder="1"/>
    <xf numFmtId="0" fontId="15" fillId="0" borderId="0" xfId="1" applyFont="1" applyFill="1"/>
    <xf numFmtId="0" fontId="15" fillId="0" borderId="0" xfId="0" applyFont="1" applyFill="1"/>
    <xf numFmtId="0" fontId="10" fillId="0" borderId="4" xfId="0" applyFont="1" applyFill="1" applyBorder="1" applyAlignment="1">
      <alignment horizontal="center"/>
    </xf>
    <xf numFmtId="0" fontId="10" fillId="0" borderId="5" xfId="0" applyFont="1" applyFill="1" applyBorder="1" applyAlignment="1">
      <alignment horizontal="center"/>
    </xf>
    <xf numFmtId="0" fontId="17" fillId="0" borderId="0" xfId="0" applyFont="1" applyFill="1"/>
    <xf numFmtId="0" fontId="17" fillId="0" borderId="0" xfId="1" applyFont="1" applyFill="1" applyBorder="1"/>
    <xf numFmtId="0" fontId="17" fillId="0" borderId="0" xfId="1" applyFont="1" applyFill="1"/>
    <xf numFmtId="0" fontId="10" fillId="0" borderId="3" xfId="1" applyFont="1" applyFill="1" applyBorder="1" applyAlignment="1">
      <alignment horizontal="center" vertical="center" wrapText="1"/>
    </xf>
    <xf numFmtId="0" fontId="22" fillId="0" borderId="0" xfId="0" applyFont="1" applyFill="1"/>
    <xf numFmtId="0" fontId="21" fillId="0" borderId="0" xfId="0" applyFont="1" applyFill="1" applyAlignment="1">
      <alignment vertical="center"/>
    </xf>
    <xf numFmtId="4" fontId="15" fillId="0" borderId="1" xfId="0" applyNumberFormat="1" applyFont="1" applyFill="1" applyBorder="1" applyAlignment="1">
      <alignment horizontal="center" vertical="center" shrinkToFit="1"/>
    </xf>
    <xf numFmtId="0" fontId="8" fillId="0" borderId="0" xfId="0" applyFont="1" applyFill="1"/>
    <xf numFmtId="0" fontId="10" fillId="0" borderId="0" xfId="0" applyFont="1" applyFill="1"/>
    <xf numFmtId="0" fontId="8" fillId="0" borderId="0" xfId="0" applyFont="1"/>
    <xf numFmtId="0" fontId="10" fillId="0" borderId="1" xfId="0" applyFont="1" applyFill="1" applyBorder="1"/>
    <xf numFmtId="0" fontId="15" fillId="0" borderId="1" xfId="0" applyFont="1" applyFill="1" applyBorder="1" applyAlignment="1">
      <alignment horizontal="center" vertical="center" shrinkToFit="1"/>
    </xf>
    <xf numFmtId="0" fontId="15" fillId="4" borderId="8" xfId="0" applyFont="1" applyFill="1" applyBorder="1" applyAlignment="1">
      <alignment horizontal="center"/>
    </xf>
    <xf numFmtId="0" fontId="19" fillId="4" borderId="1" xfId="0" applyFont="1" applyFill="1" applyBorder="1" applyAlignment="1"/>
    <xf numFmtId="0" fontId="15" fillId="4" borderId="1" xfId="0" applyFont="1" applyFill="1" applyBorder="1"/>
    <xf numFmtId="14" fontId="15" fillId="4" borderId="1" xfId="0" applyNumberFormat="1" applyFont="1" applyFill="1" applyBorder="1"/>
    <xf numFmtId="4" fontId="15" fillId="4" borderId="1" xfId="0" applyNumberFormat="1" applyFont="1" applyFill="1" applyBorder="1" applyAlignment="1">
      <alignment shrinkToFit="1"/>
    </xf>
    <xf numFmtId="49" fontId="15" fillId="4" borderId="1" xfId="1" applyNumberFormat="1" applyFont="1" applyFill="1" applyBorder="1" applyAlignment="1">
      <alignment horizontal="left" vertical="top" wrapText="1"/>
    </xf>
    <xf numFmtId="0" fontId="19" fillId="4" borderId="1" xfId="1" applyFont="1" applyFill="1" applyBorder="1" applyAlignment="1">
      <alignment horizontal="left" vertical="top" wrapText="1" shrinkToFit="1"/>
    </xf>
    <xf numFmtId="0" fontId="15" fillId="4" borderId="1" xfId="1" applyFont="1" applyFill="1" applyBorder="1" applyAlignment="1">
      <alignment horizontal="center" vertical="top" wrapText="1" shrinkToFit="1"/>
    </xf>
    <xf numFmtId="49" fontId="20" fillId="4" borderId="1" xfId="1" applyNumberFormat="1" applyFont="1" applyFill="1" applyBorder="1" applyAlignment="1">
      <alignment horizontal="center" vertical="top" wrapText="1"/>
    </xf>
    <xf numFmtId="49" fontId="15" fillId="4" borderId="1" xfId="1" applyNumberFormat="1" applyFont="1" applyFill="1" applyBorder="1" applyAlignment="1">
      <alignment horizontal="center" vertical="top" wrapText="1"/>
    </xf>
    <xf numFmtId="4" fontId="15" fillId="4" borderId="1" xfId="1" applyNumberFormat="1" applyFont="1" applyFill="1" applyBorder="1" applyAlignment="1">
      <alignment horizontal="right" vertical="top" shrinkToFit="1"/>
    </xf>
    <xf numFmtId="1" fontId="15" fillId="4" borderId="1" xfId="1" applyNumberFormat="1" applyFont="1" applyFill="1" applyBorder="1" applyAlignment="1">
      <alignment horizontal="center" vertical="center" wrapText="1"/>
    </xf>
    <xf numFmtId="4" fontId="15" fillId="4" borderId="7" xfId="0" applyNumberFormat="1" applyFont="1" applyFill="1" applyBorder="1" applyAlignment="1">
      <alignment horizontal="right" vertical="top" shrinkToFit="1"/>
    </xf>
    <xf numFmtId="4" fontId="15" fillId="4" borderId="1" xfId="0" applyNumberFormat="1" applyFont="1" applyFill="1" applyBorder="1" applyAlignment="1">
      <alignment horizontal="right" vertical="top" shrinkToFit="1"/>
    </xf>
    <xf numFmtId="4" fontId="15" fillId="4" borderId="8" xfId="0" applyNumberFormat="1" applyFont="1" applyFill="1" applyBorder="1" applyAlignment="1">
      <alignment horizontal="right" vertical="top" shrinkToFit="1"/>
    </xf>
    <xf numFmtId="164" fontId="15" fillId="4" borderId="1" xfId="0" applyNumberFormat="1" applyFont="1" applyFill="1" applyBorder="1" applyAlignment="1">
      <alignment horizontal="right" vertical="top" shrinkToFit="1"/>
    </xf>
    <xf numFmtId="0" fontId="21" fillId="4" borderId="1" xfId="0" applyFont="1" applyFill="1" applyBorder="1" applyAlignment="1">
      <alignment horizontal="center" vertical="center"/>
    </xf>
    <xf numFmtId="165" fontId="21" fillId="4" borderId="1" xfId="0" applyNumberFormat="1" applyFont="1" applyFill="1" applyBorder="1" applyAlignment="1">
      <alignment horizontal="center" vertical="center" wrapText="1"/>
    </xf>
    <xf numFmtId="14" fontId="21" fillId="4" borderId="1" xfId="0" applyNumberFormat="1" applyFont="1" applyFill="1" applyBorder="1" applyAlignment="1">
      <alignment vertical="center"/>
    </xf>
    <xf numFmtId="0" fontId="21" fillId="4" borderId="1" xfId="0" applyFont="1" applyFill="1" applyBorder="1" applyAlignment="1">
      <alignment vertical="center" wrapText="1"/>
    </xf>
    <xf numFmtId="49" fontId="21" fillId="4" borderId="1" xfId="0" applyNumberFormat="1" applyFont="1" applyFill="1" applyBorder="1" applyAlignment="1">
      <alignment horizontal="center" vertical="center"/>
    </xf>
    <xf numFmtId="4" fontId="15" fillId="4" borderId="1" xfId="0" applyNumberFormat="1" applyFont="1" applyFill="1" applyBorder="1" applyAlignment="1">
      <alignment horizontal="center" vertical="center" shrinkToFit="1"/>
    </xf>
    <xf numFmtId="49" fontId="10" fillId="0" borderId="3" xfId="0" applyNumberFormat="1" applyFont="1" applyFill="1" applyBorder="1" applyAlignment="1">
      <alignment horizontal="left" vertical="top" wrapText="1"/>
    </xf>
    <xf numFmtId="0" fontId="23" fillId="0" borderId="3" xfId="0" applyFont="1" applyFill="1" applyBorder="1" applyAlignment="1">
      <alignment vertical="top" wrapText="1" shrinkToFit="1"/>
    </xf>
    <xf numFmtId="49" fontId="10" fillId="0" borderId="3" xfId="0" applyNumberFormat="1" applyFont="1" applyFill="1" applyBorder="1" applyAlignment="1">
      <alignment horizontal="center" vertical="top"/>
    </xf>
    <xf numFmtId="4" fontId="19" fillId="0" borderId="3" xfId="0" applyNumberFormat="1" applyFont="1" applyFill="1" applyBorder="1" applyAlignment="1">
      <alignment horizontal="center" vertical="top"/>
    </xf>
    <xf numFmtId="0" fontId="23" fillId="0" borderId="4" xfId="0" applyFont="1" applyFill="1" applyBorder="1" applyAlignment="1">
      <alignment vertical="top" wrapText="1" shrinkToFit="1"/>
    </xf>
    <xf numFmtId="49" fontId="23" fillId="0" borderId="3" xfId="0" applyNumberFormat="1" applyFont="1" applyFill="1" applyBorder="1" applyAlignment="1">
      <alignment horizontal="center"/>
    </xf>
    <xf numFmtId="4" fontId="23" fillId="0" borderId="3" xfId="0" applyNumberFormat="1" applyFont="1" applyFill="1" applyBorder="1" applyAlignment="1">
      <alignment horizontal="center"/>
    </xf>
    <xf numFmtId="0" fontId="10" fillId="0" borderId="5" xfId="0" applyFont="1" applyFill="1" applyBorder="1" applyAlignment="1">
      <alignment horizontal="left" vertical="top" wrapText="1"/>
    </xf>
    <xf numFmtId="0" fontId="23" fillId="0" borderId="5" xfId="0" applyFont="1" applyFill="1" applyBorder="1" applyAlignment="1">
      <alignment vertical="top" wrapText="1" shrinkToFit="1"/>
    </xf>
    <xf numFmtId="0" fontId="23" fillId="0" borderId="3" xfId="0" applyNumberFormat="1" applyFont="1" applyFill="1" applyBorder="1" applyAlignment="1">
      <alignment vertical="top" wrapText="1"/>
    </xf>
    <xf numFmtId="0" fontId="24" fillId="0" borderId="3" xfId="0" applyNumberFormat="1" applyFont="1" applyFill="1" applyBorder="1" applyAlignment="1" applyProtection="1">
      <alignment vertical="top" wrapText="1" shrinkToFit="1"/>
      <protection locked="0"/>
    </xf>
    <xf numFmtId="49" fontId="10" fillId="0" borderId="1" xfId="0" applyNumberFormat="1" applyFont="1" applyFill="1" applyBorder="1" applyAlignment="1">
      <alignment horizontal="center" vertical="top"/>
    </xf>
    <xf numFmtId="4" fontId="19" fillId="0" borderId="1" xfId="0" applyNumberFormat="1" applyFont="1" applyFill="1" applyBorder="1" applyAlignment="1">
      <alignment horizontal="center" vertical="top"/>
    </xf>
    <xf numFmtId="49" fontId="10" fillId="0" borderId="5" xfId="0" applyNumberFormat="1" applyFont="1" applyFill="1" applyBorder="1" applyAlignment="1">
      <alignment horizontal="center" vertical="top"/>
    </xf>
    <xf numFmtId="49" fontId="10" fillId="0" borderId="4" xfId="0" applyNumberFormat="1" applyFont="1" applyFill="1" applyBorder="1" applyAlignment="1">
      <alignment horizontal="center" vertical="top"/>
    </xf>
    <xf numFmtId="4" fontId="10" fillId="0" borderId="4" xfId="0" applyNumberFormat="1" applyFont="1" applyFill="1" applyBorder="1" applyAlignment="1">
      <alignment horizontal="center" vertical="top"/>
    </xf>
    <xf numFmtId="0" fontId="10" fillId="0" borderId="4" xfId="0" applyFont="1" applyFill="1" applyBorder="1" applyAlignment="1">
      <alignment horizontal="center" vertical="top"/>
    </xf>
    <xf numFmtId="4" fontId="10" fillId="0" borderId="3" xfId="0" applyNumberFormat="1" applyFont="1" applyFill="1" applyBorder="1" applyAlignment="1">
      <alignment horizontal="center" vertical="top"/>
    </xf>
    <xf numFmtId="0" fontId="10" fillId="0" borderId="3" xfId="0" applyFont="1" applyFill="1" applyBorder="1" applyAlignment="1">
      <alignment horizontal="center" vertical="top"/>
    </xf>
    <xf numFmtId="0" fontId="23" fillId="0" borderId="4" xfId="0" applyNumberFormat="1" applyFont="1" applyFill="1" applyBorder="1" applyAlignment="1">
      <alignment horizontal="left" vertical="top" wrapText="1"/>
    </xf>
    <xf numFmtId="0" fontId="24" fillId="0" borderId="1" xfId="0" applyNumberFormat="1" applyFont="1" applyFill="1" applyBorder="1" applyAlignment="1" applyProtection="1">
      <alignment horizontal="center" vertical="top" wrapText="1" shrinkToFit="1"/>
      <protection locked="0"/>
    </xf>
    <xf numFmtId="14" fontId="24" fillId="0" borderId="4" xfId="0" applyNumberFormat="1" applyFont="1" applyFill="1" applyBorder="1" applyAlignment="1" applyProtection="1">
      <alignment horizontal="center" vertical="top" wrapText="1" shrinkToFit="1"/>
      <protection locked="0"/>
    </xf>
    <xf numFmtId="0" fontId="23" fillId="0" borderId="3" xfId="0" applyFont="1" applyFill="1" applyBorder="1" applyAlignment="1">
      <alignment horizontal="left" vertical="top" wrapText="1" shrinkToFit="1"/>
    </xf>
    <xf numFmtId="0" fontId="23" fillId="0" borderId="4" xfId="0" applyFont="1" applyFill="1" applyBorder="1" applyAlignment="1">
      <alignment horizontal="center" vertical="top" wrapText="1" shrinkToFit="1"/>
    </xf>
    <xf numFmtId="14" fontId="23" fillId="0" borderId="3" xfId="0" applyNumberFormat="1" applyFont="1" applyFill="1" applyBorder="1" applyAlignment="1">
      <alignment horizontal="center" vertical="top" wrapText="1" shrinkToFit="1"/>
    </xf>
    <xf numFmtId="0" fontId="23" fillId="0" borderId="4" xfId="0" applyFont="1" applyFill="1" applyBorder="1" applyAlignment="1">
      <alignment horizontal="left" vertical="top" wrapText="1" shrinkToFit="1"/>
    </xf>
    <xf numFmtId="49" fontId="23" fillId="0" borderId="3" xfId="0" applyNumberFormat="1" applyFont="1" applyFill="1" applyBorder="1" applyAlignment="1">
      <alignment horizontal="center" vertical="top"/>
    </xf>
    <xf numFmtId="4" fontId="23" fillId="0" borderId="3" xfId="0" applyNumberFormat="1" applyFont="1" applyFill="1" applyBorder="1" applyAlignment="1">
      <alignment horizontal="center" vertical="top"/>
    </xf>
    <xf numFmtId="4" fontId="23" fillId="0" borderId="1" xfId="0" applyNumberFormat="1" applyFont="1" applyFill="1" applyBorder="1" applyAlignment="1">
      <alignment horizontal="center" vertical="top"/>
    </xf>
    <xf numFmtId="0" fontId="10" fillId="0" borderId="22" xfId="0" applyFont="1" applyFill="1" applyBorder="1" applyAlignment="1">
      <alignment horizontal="left" vertical="top" wrapText="1"/>
    </xf>
    <xf numFmtId="0" fontId="23" fillId="0" borderId="5" xfId="0" applyFont="1" applyFill="1" applyBorder="1" applyAlignment="1">
      <alignment horizontal="left" vertical="top" wrapText="1" shrinkToFit="1"/>
    </xf>
    <xf numFmtId="14" fontId="23" fillId="0" borderId="4" xfId="0" applyNumberFormat="1" applyFont="1" applyFill="1" applyBorder="1" applyAlignment="1">
      <alignment horizontal="center" vertical="top" wrapText="1" shrinkToFit="1"/>
    </xf>
    <xf numFmtId="0" fontId="23" fillId="0" borderId="4" xfId="0" applyFont="1" applyFill="1" applyBorder="1" applyAlignment="1">
      <alignment horizontal="center" vertical="top" wrapText="1"/>
    </xf>
    <xf numFmtId="0" fontId="16" fillId="4" borderId="1" xfId="0" applyFont="1" applyFill="1" applyBorder="1" applyAlignment="1">
      <alignment horizontal="center"/>
    </xf>
    <xf numFmtId="0" fontId="10" fillId="4" borderId="1" xfId="0" applyFont="1" applyFill="1" applyBorder="1" applyAlignment="1">
      <alignment horizontal="center"/>
    </xf>
    <xf numFmtId="0" fontId="8" fillId="4" borderId="1" xfId="0" applyFont="1" applyFill="1" applyBorder="1" applyAlignment="1">
      <alignment horizontal="center"/>
    </xf>
    <xf numFmtId="49" fontId="8" fillId="4" borderId="1" xfId="0" applyNumberFormat="1" applyFont="1" applyFill="1" applyBorder="1" applyAlignment="1">
      <alignment horizontal="center"/>
    </xf>
    <xf numFmtId="49" fontId="10" fillId="4" borderId="1" xfId="0" applyNumberFormat="1" applyFont="1" applyFill="1" applyBorder="1" applyAlignment="1">
      <alignment horizontal="center"/>
    </xf>
    <xf numFmtId="4" fontId="19" fillId="4" borderId="1" xfId="0" applyNumberFormat="1" applyFont="1" applyFill="1" applyBorder="1" applyAlignment="1">
      <alignment horizontal="center"/>
    </xf>
    <xf numFmtId="0" fontId="10" fillId="4" borderId="1" xfId="0" applyFont="1" applyFill="1" applyBorder="1" applyAlignment="1">
      <alignment horizontal="center" vertical="top"/>
    </xf>
    <xf numFmtId="49" fontId="10" fillId="0" borderId="3" xfId="0" applyNumberFormat="1" applyFont="1" applyBorder="1" applyAlignment="1">
      <alignment horizontal="left" vertical="top" wrapText="1"/>
    </xf>
    <xf numFmtId="49" fontId="10" fillId="0" borderId="3" xfId="0" applyNumberFormat="1" applyFont="1" applyBorder="1" applyAlignment="1">
      <alignment horizontal="center" vertical="top"/>
    </xf>
    <xf numFmtId="4" fontId="19" fillId="6" borderId="3" xfId="0" applyNumberFormat="1" applyFont="1" applyFill="1" applyBorder="1" applyAlignment="1">
      <alignment horizontal="center" vertical="top"/>
    </xf>
    <xf numFmtId="0" fontId="19" fillId="0" borderId="3" xfId="0" applyFont="1" applyBorder="1" applyAlignment="1">
      <alignment horizontal="center" vertical="top"/>
    </xf>
    <xf numFmtId="0" fontId="23" fillId="0" borderId="3" xfId="0" applyFont="1" applyBorder="1" applyAlignment="1">
      <alignment horizontal="center" vertical="top"/>
    </xf>
    <xf numFmtId="0" fontId="10" fillId="0" borderId="1" xfId="0" applyFont="1" applyBorder="1" applyAlignment="1">
      <alignment horizontal="center" vertical="top"/>
    </xf>
    <xf numFmtId="0" fontId="0" fillId="0" borderId="0" xfId="0" applyAlignment="1">
      <alignment vertical="top"/>
    </xf>
    <xf numFmtId="0" fontId="10" fillId="0" borderId="4" xfId="0" applyFont="1" applyBorder="1" applyAlignment="1">
      <alignment horizontal="center" vertical="top"/>
    </xf>
    <xf numFmtId="0" fontId="10" fillId="0" borderId="3" xfId="0" applyFont="1" applyBorder="1" applyAlignment="1">
      <alignment horizontal="center" vertical="top"/>
    </xf>
    <xf numFmtId="0" fontId="10" fillId="0" borderId="3" xfId="0" applyFont="1" applyBorder="1" applyAlignment="1">
      <alignment horizontal="left" vertical="top" wrapText="1"/>
    </xf>
    <xf numFmtId="4" fontId="19" fillId="6" borderId="1" xfId="0" applyNumberFormat="1" applyFont="1" applyFill="1" applyBorder="1" applyAlignment="1">
      <alignment horizontal="center" vertical="top"/>
    </xf>
    <xf numFmtId="1" fontId="19" fillId="0" borderId="3" xfId="0" applyNumberFormat="1" applyFont="1" applyBorder="1" applyAlignment="1">
      <alignment horizontal="center" vertical="top"/>
    </xf>
    <xf numFmtId="1" fontId="23" fillId="0" borderId="3" xfId="0" applyNumberFormat="1" applyFont="1" applyBorder="1" applyAlignment="1">
      <alignment horizontal="center" vertical="top"/>
    </xf>
    <xf numFmtId="0" fontId="23" fillId="0" borderId="4" xfId="0" applyFont="1" applyBorder="1" applyAlignment="1">
      <alignment horizontal="center" vertical="top" wrapText="1"/>
    </xf>
    <xf numFmtId="4" fontId="19" fillId="7" borderId="3" xfId="0" applyNumberFormat="1" applyFont="1" applyFill="1" applyBorder="1" applyAlignment="1">
      <alignment horizontal="center" vertical="top"/>
    </xf>
    <xf numFmtId="1" fontId="10" fillId="0" borderId="3" xfId="0" applyNumberFormat="1" applyFont="1" applyBorder="1" applyAlignment="1">
      <alignment horizontal="center" vertical="top"/>
    </xf>
    <xf numFmtId="1" fontId="25" fillId="0" borderId="3" xfId="0" applyNumberFormat="1" applyFont="1" applyBorder="1" applyAlignment="1">
      <alignment horizontal="center" vertical="top"/>
    </xf>
    <xf numFmtId="0" fontId="23" fillId="0" borderId="3" xfId="0" applyNumberFormat="1" applyFont="1" applyBorder="1" applyAlignment="1">
      <alignment horizontal="left" vertical="top" wrapText="1"/>
    </xf>
    <xf numFmtId="0" fontId="23" fillId="0" borderId="4" xfId="0" applyFont="1" applyBorder="1" applyAlignment="1">
      <alignment horizontal="center" vertical="top"/>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14" fontId="10" fillId="0" borderId="3" xfId="0" applyNumberFormat="1" applyFont="1" applyFill="1" applyBorder="1" applyAlignment="1">
      <alignment horizontal="center" vertical="center"/>
    </xf>
    <xf numFmtId="0" fontId="19" fillId="4" borderId="8" xfId="0" applyFont="1" applyFill="1" applyBorder="1" applyAlignment="1">
      <alignment horizontal="center"/>
    </xf>
    <xf numFmtId="0" fontId="10" fillId="4" borderId="1" xfId="0" applyFont="1" applyFill="1" applyBorder="1"/>
    <xf numFmtId="2" fontId="19" fillId="4" borderId="1" xfId="0" applyNumberFormat="1" applyFont="1" applyFill="1" applyBorder="1" applyAlignment="1">
      <alignment horizontal="center"/>
    </xf>
    <xf numFmtId="0" fontId="10" fillId="0" borderId="0" xfId="0" applyFont="1"/>
    <xf numFmtId="0" fontId="23" fillId="0" borderId="4" xfId="0" applyFont="1" applyBorder="1" applyAlignment="1">
      <alignment horizontal="center" vertical="center"/>
    </xf>
    <xf numFmtId="0" fontId="23" fillId="0" borderId="4" xfId="0" applyFont="1" applyBorder="1" applyAlignment="1">
      <alignment vertical="center"/>
    </xf>
    <xf numFmtId="0" fontId="16" fillId="4" borderId="7" xfId="0" applyFont="1" applyFill="1" applyBorder="1" applyAlignment="1">
      <alignment horizontal="center"/>
    </xf>
    <xf numFmtId="0" fontId="16" fillId="4" borderId="2" xfId="0" applyFont="1" applyFill="1" applyBorder="1" applyAlignment="1">
      <alignment horizontal="center"/>
    </xf>
    <xf numFmtId="0" fontId="16" fillId="4" borderId="8" xfId="0" applyFont="1" applyFill="1" applyBorder="1" applyAlignment="1">
      <alignment horizontal="center"/>
    </xf>
    <xf numFmtId="0" fontId="3" fillId="0" borderId="3" xfId="0" applyFont="1" applyBorder="1" applyAlignment="1">
      <alignment vertical="center" wrapText="1"/>
    </xf>
    <xf numFmtId="0" fontId="0" fillId="0" borderId="5" xfId="0" applyBorder="1" applyAlignment="1">
      <alignment vertical="center" wrapText="1"/>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10" fillId="0" borderId="5" xfId="0" applyFont="1" applyFill="1" applyBorder="1" applyAlignment="1">
      <alignment horizontal="center" vertical="top"/>
    </xf>
    <xf numFmtId="49" fontId="10" fillId="0" borderId="4" xfId="0" applyNumberFormat="1" applyFont="1" applyFill="1" applyBorder="1" applyAlignment="1">
      <alignment horizontal="center" vertical="top"/>
    </xf>
    <xf numFmtId="49" fontId="10" fillId="0" borderId="5" xfId="0" applyNumberFormat="1" applyFont="1" applyFill="1" applyBorder="1" applyAlignment="1">
      <alignment horizontal="center" vertical="top"/>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23" fillId="0" borderId="3" xfId="0" applyFont="1" applyFill="1" applyBorder="1" applyAlignment="1">
      <alignment horizontal="center" vertical="top"/>
    </xf>
    <xf numFmtId="0" fontId="23" fillId="0" borderId="4" xfId="0" applyFont="1" applyFill="1" applyBorder="1" applyAlignment="1">
      <alignment horizontal="center" vertical="top"/>
    </xf>
    <xf numFmtId="0" fontId="23" fillId="0" borderId="5" xfId="0" applyFont="1" applyFill="1" applyBorder="1" applyAlignment="1">
      <alignment horizontal="center" vertical="top"/>
    </xf>
    <xf numFmtId="0" fontId="23" fillId="0" borderId="3" xfId="0" applyFont="1" applyFill="1" applyBorder="1" applyAlignment="1">
      <alignment horizontal="center" vertical="top" wrapText="1"/>
    </xf>
    <xf numFmtId="0" fontId="23" fillId="0" borderId="4" xfId="0" applyFont="1" applyFill="1" applyBorder="1" applyAlignment="1">
      <alignment horizontal="center" vertical="top" wrapText="1"/>
    </xf>
    <xf numFmtId="0" fontId="23" fillId="0" borderId="5" xfId="0" applyFont="1" applyFill="1" applyBorder="1" applyAlignment="1">
      <alignment horizontal="center" vertical="top" wrapText="1"/>
    </xf>
    <xf numFmtId="49" fontId="10" fillId="0" borderId="3" xfId="0" applyNumberFormat="1" applyFont="1" applyFill="1" applyBorder="1" applyAlignment="1">
      <alignment horizontal="center" vertical="top"/>
    </xf>
    <xf numFmtId="0" fontId="23" fillId="0" borderId="3" xfId="0" applyFont="1" applyFill="1" applyBorder="1" applyAlignment="1">
      <alignment horizontal="left" vertical="top" wrapText="1" shrinkToFit="1"/>
    </xf>
    <xf numFmtId="0" fontId="23" fillId="0" borderId="4" xfId="0" applyFont="1" applyFill="1" applyBorder="1" applyAlignment="1">
      <alignment horizontal="left" vertical="top" wrapText="1" shrinkToFit="1"/>
    </xf>
    <xf numFmtId="0" fontId="16" fillId="4" borderId="1" xfId="0" applyFont="1" applyFill="1" applyBorder="1" applyAlignment="1">
      <alignment horizontal="center"/>
    </xf>
    <xf numFmtId="0" fontId="17" fillId="8" borderId="1" xfId="1" applyFont="1" applyFill="1" applyBorder="1" applyAlignment="1">
      <alignment horizontal="center" vertical="center" wrapText="1"/>
    </xf>
    <xf numFmtId="0" fontId="17" fillId="8" borderId="1" xfId="0"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0" fillId="0" borderId="3" xfId="1" applyFont="1" applyFill="1" applyBorder="1" applyAlignment="1">
      <alignment horizontal="center" vertical="top" wrapText="1"/>
    </xf>
    <xf numFmtId="0" fontId="10" fillId="0" borderId="4" xfId="1" applyFont="1" applyFill="1" applyBorder="1" applyAlignment="1">
      <alignment horizontal="center" vertical="top" wrapText="1"/>
    </xf>
    <xf numFmtId="0" fontId="10" fillId="0" borderId="5" xfId="1" applyFont="1" applyFill="1" applyBorder="1" applyAlignment="1">
      <alignment horizontal="center" vertical="top"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23" fillId="0" borderId="3"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23" fillId="0" borderId="5" xfId="0" applyNumberFormat="1" applyFont="1" applyFill="1" applyBorder="1" applyAlignment="1">
      <alignment horizontal="left" vertical="top" wrapText="1"/>
    </xf>
    <xf numFmtId="0" fontId="24" fillId="0" borderId="3" xfId="0" applyNumberFormat="1" applyFont="1" applyFill="1" applyBorder="1" applyAlignment="1" applyProtection="1">
      <alignment horizontal="center" vertical="top" wrapText="1" shrinkToFit="1"/>
      <protection locked="0"/>
    </xf>
    <xf numFmtId="0" fontId="24" fillId="0" borderId="4" xfId="0" applyNumberFormat="1" applyFont="1" applyFill="1" applyBorder="1" applyAlignment="1" applyProtection="1">
      <alignment horizontal="center" vertical="top" wrapText="1" shrinkToFit="1"/>
      <protection locked="0"/>
    </xf>
    <xf numFmtId="0" fontId="24" fillId="0" borderId="5" xfId="0" applyNumberFormat="1" applyFont="1" applyFill="1" applyBorder="1" applyAlignment="1" applyProtection="1">
      <alignment horizontal="center" vertical="top" wrapText="1" shrinkToFit="1"/>
      <protection locked="0"/>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10" fillId="0" borderId="3" xfId="0" applyFont="1" applyFill="1" applyBorder="1" applyAlignment="1">
      <alignment horizontal="center" vertical="top" wrapText="1" shrinkToFit="1"/>
    </xf>
    <xf numFmtId="0" fontId="10" fillId="0" borderId="5" xfId="0" applyFont="1" applyFill="1" applyBorder="1" applyAlignment="1">
      <alignment horizontal="center" vertical="top" wrapText="1" shrinkToFit="1"/>
    </xf>
    <xf numFmtId="0" fontId="10" fillId="0" borderId="4" xfId="0" applyFont="1" applyFill="1" applyBorder="1" applyAlignment="1">
      <alignment horizontal="center" vertical="top" wrapText="1" shrinkToFit="1"/>
    </xf>
    <xf numFmtId="0" fontId="16" fillId="0" borderId="1" xfId="0" applyFont="1" applyFill="1" applyBorder="1" applyAlignment="1">
      <alignment vertical="center"/>
    </xf>
    <xf numFmtId="0" fontId="8" fillId="0" borderId="1" xfId="0" applyFont="1" applyFill="1" applyBorder="1" applyAlignment="1"/>
    <xf numFmtId="0" fontId="16" fillId="0" borderId="1" xfId="0" applyFont="1" applyFill="1" applyBorder="1" applyAlignment="1">
      <alignment vertical="center" wrapText="1"/>
    </xf>
    <xf numFmtId="49" fontId="16" fillId="4" borderId="7" xfId="1" applyNumberFormat="1" applyFont="1" applyFill="1" applyBorder="1" applyAlignment="1">
      <alignment horizontal="center" vertical="top" wrapText="1"/>
    </xf>
    <xf numFmtId="0" fontId="1" fillId="0" borderId="2" xfId="0" applyFont="1" applyBorder="1" applyAlignment="1">
      <alignment horizontal="center" vertical="top"/>
    </xf>
    <xf numFmtId="0" fontId="1" fillId="0" borderId="8" xfId="0" applyFont="1" applyBorder="1" applyAlignment="1">
      <alignment horizontal="center" vertical="top"/>
    </xf>
    <xf numFmtId="165" fontId="26" fillId="4" borderId="7" xfId="0" applyNumberFormat="1" applyFont="1" applyFill="1" applyBorder="1" applyAlignment="1">
      <alignment horizontal="left" vertical="center" wrapText="1"/>
    </xf>
    <xf numFmtId="0" fontId="0" fillId="0" borderId="2" xfId="0" applyFont="1" applyBorder="1" applyAlignment="1">
      <alignment horizontal="left" vertical="center"/>
    </xf>
    <xf numFmtId="0" fontId="0" fillId="0" borderId="8" xfId="0" applyFont="1" applyBorder="1" applyAlignment="1">
      <alignment horizontal="left" vertical="center"/>
    </xf>
    <xf numFmtId="0" fontId="17" fillId="8" borderId="1" xfId="0" applyFont="1" applyFill="1" applyBorder="1" applyAlignment="1">
      <alignment horizontal="center"/>
    </xf>
    <xf numFmtId="0" fontId="3" fillId="0" borderId="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3" xfId="0" applyFont="1" applyFill="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14" fontId="3" fillId="0" borderId="3" xfId="0" applyNumberFormat="1" applyFont="1" applyFill="1" applyBorder="1" applyAlignment="1">
      <alignment horizontal="center"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center" vertical="top" wrapText="1"/>
    </xf>
    <xf numFmtId="0" fontId="10" fillId="0" borderId="3" xfId="0" applyFont="1" applyFill="1" applyBorder="1" applyAlignment="1">
      <alignment vertical="top" wrapText="1" shrinkToFit="1"/>
    </xf>
    <xf numFmtId="0" fontId="10" fillId="0" borderId="4" xfId="0" applyFont="1" applyFill="1" applyBorder="1"/>
    <xf numFmtId="0" fontId="10" fillId="0" borderId="3" xfId="0" applyFont="1" applyFill="1" applyBorder="1" applyAlignment="1">
      <alignment horizontal="left" vertical="top" wrapText="1" shrinkToFit="1"/>
    </xf>
    <xf numFmtId="0" fontId="3" fillId="0" borderId="3" xfId="0" applyFont="1" applyFill="1" applyBorder="1" applyAlignment="1">
      <alignment horizontal="center" vertical="top" wrapText="1" shrinkToFit="1"/>
    </xf>
    <xf numFmtId="0" fontId="3" fillId="0" borderId="4" xfId="0" applyFont="1" applyFill="1" applyBorder="1"/>
    <xf numFmtId="14" fontId="3" fillId="0" borderId="3" xfId="0" applyNumberFormat="1" applyFont="1" applyFill="1" applyBorder="1" applyAlignment="1">
      <alignment horizontal="center" vertical="top" wrapText="1" shrinkToFit="1"/>
    </xf>
    <xf numFmtId="14" fontId="3" fillId="0" borderId="4" xfId="0" applyNumberFormat="1" applyFont="1" applyFill="1" applyBorder="1" applyAlignment="1">
      <alignment horizontal="center" vertical="top" wrapText="1" shrinkToFit="1"/>
    </xf>
    <xf numFmtId="0" fontId="10" fillId="0" borderId="4" xfId="0" applyFont="1" applyFill="1" applyBorder="1" applyAlignment="1">
      <alignment horizontal="left" vertical="top" wrapText="1" shrinkToFit="1"/>
    </xf>
    <xf numFmtId="0" fontId="3" fillId="0" borderId="4" xfId="0" applyFont="1" applyFill="1" applyBorder="1" applyAlignment="1">
      <alignment horizontal="center" vertical="top" wrapText="1" shrinkToFit="1"/>
    </xf>
    <xf numFmtId="0" fontId="3" fillId="0" borderId="3"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10" fillId="0" borderId="5" xfId="0" applyFont="1" applyFill="1" applyBorder="1" applyAlignment="1">
      <alignment horizontal="left" vertical="top" wrapText="1" shrinkToFit="1"/>
    </xf>
    <xf numFmtId="0" fontId="3" fillId="0" borderId="4" xfId="0" applyNumberFormat="1" applyFont="1" applyFill="1" applyBorder="1" applyAlignment="1">
      <alignment horizontal="left" vertical="top" wrapText="1"/>
    </xf>
    <xf numFmtId="49" fontId="3" fillId="0" borderId="3" xfId="0" applyNumberFormat="1" applyFont="1" applyFill="1" applyBorder="1" applyAlignment="1">
      <alignment horizontal="center" vertical="top"/>
    </xf>
    <xf numFmtId="0" fontId="3" fillId="0" borderId="5" xfId="0" applyFont="1" applyFill="1" applyBorder="1" applyAlignment="1">
      <alignment horizontal="center" vertical="top"/>
    </xf>
    <xf numFmtId="0" fontId="10" fillId="0" borderId="3" xfId="0" applyFont="1" applyFill="1" applyBorder="1" applyAlignment="1">
      <alignment vertical="top" wrapText="1"/>
    </xf>
    <xf numFmtId="0" fontId="10" fillId="0" borderId="5" xfId="0" applyFont="1" applyFill="1" applyBorder="1" applyAlignment="1"/>
    <xf numFmtId="0" fontId="3" fillId="0" borderId="3" xfId="0" applyFont="1" applyFill="1" applyBorder="1" applyAlignment="1">
      <alignment vertical="top" wrapText="1" shrinkToFit="1"/>
    </xf>
    <xf numFmtId="0" fontId="3" fillId="0" borderId="4" xfId="0" applyFont="1" applyFill="1" applyBorder="1" applyAlignment="1">
      <alignment vertical="top" wrapText="1" shrinkToFit="1"/>
    </xf>
    <xf numFmtId="0" fontId="3" fillId="0" borderId="5" xfId="0" applyFont="1" applyFill="1" applyBorder="1" applyAlignment="1">
      <alignment horizontal="center" vertical="top" wrapText="1" shrinkToFit="1"/>
    </xf>
    <xf numFmtId="14" fontId="3" fillId="0" borderId="5" xfId="0" applyNumberFormat="1" applyFont="1" applyFill="1" applyBorder="1" applyAlignment="1">
      <alignment horizontal="center" vertical="top" wrapText="1" shrinkToFit="1"/>
    </xf>
    <xf numFmtId="0" fontId="10" fillId="0" borderId="3" xfId="0" applyNumberFormat="1" applyFont="1" applyFill="1" applyBorder="1" applyAlignment="1">
      <alignment horizontal="left" vertical="top" wrapText="1"/>
    </xf>
    <xf numFmtId="0" fontId="3" fillId="0" borderId="3" xfId="0" applyFont="1" applyFill="1" applyBorder="1" applyAlignment="1">
      <alignment horizontal="center" vertical="top"/>
    </xf>
    <xf numFmtId="0" fontId="3" fillId="0" borderId="5" xfId="0" applyFont="1" applyFill="1" applyBorder="1"/>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14" fontId="3" fillId="0" borderId="3" xfId="0" applyNumberFormat="1" applyFont="1" applyFill="1" applyBorder="1" applyAlignment="1">
      <alignment horizontal="center" vertical="top" wrapText="1"/>
    </xf>
    <xf numFmtId="14" fontId="3" fillId="0" borderId="4" xfId="0" applyNumberFormat="1" applyFont="1" applyFill="1" applyBorder="1" applyAlignment="1">
      <alignment horizontal="center"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4"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18" fillId="0" borderId="4" xfId="0" applyFont="1" applyBorder="1" applyAlignment="1">
      <alignment horizontal="center" vertical="top"/>
    </xf>
    <xf numFmtId="0" fontId="18" fillId="0" borderId="5" xfId="0" applyFont="1" applyBorder="1" applyAlignment="1">
      <alignment horizontal="center" vertical="top"/>
    </xf>
    <xf numFmtId="0" fontId="9" fillId="0" borderId="3" xfId="0" applyFont="1" applyFill="1" applyBorder="1" applyAlignment="1">
      <alignment vertical="top" wrapText="1"/>
    </xf>
    <xf numFmtId="4"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xf numFmtId="0" fontId="10" fillId="0" borderId="1" xfId="0" applyFont="1" applyFill="1" applyBorder="1" applyAlignment="1">
      <alignment horizontal="center" vertical="top" wrapText="1" shrinkToFit="1"/>
    </xf>
    <xf numFmtId="49" fontId="3" fillId="0" borderId="5" xfId="0" applyNumberFormat="1" applyFont="1" applyFill="1" applyBorder="1" applyAlignment="1">
      <alignment horizontal="center" vertical="top"/>
    </xf>
    <xf numFmtId="4" fontId="3" fillId="0" borderId="3" xfId="0" applyNumberFormat="1" applyFont="1" applyFill="1" applyBorder="1" applyAlignment="1">
      <alignment horizontal="center" vertical="top"/>
    </xf>
    <xf numFmtId="4" fontId="3" fillId="0" borderId="5" xfId="0" applyNumberFormat="1" applyFont="1" applyFill="1" applyBorder="1" applyAlignment="1">
      <alignment horizontal="center" vertical="top"/>
    </xf>
    <xf numFmtId="14" fontId="3" fillId="0" borderId="4" xfId="0" applyNumberFormat="1" applyFont="1" applyFill="1" applyBorder="1" applyAlignment="1">
      <alignment horizontal="center" vertical="top"/>
    </xf>
    <xf numFmtId="14" fontId="3" fillId="0" borderId="5" xfId="0" applyNumberFormat="1" applyFont="1" applyFill="1" applyBorder="1" applyAlignment="1">
      <alignment horizontal="center" vertical="top"/>
    </xf>
    <xf numFmtId="4" fontId="3" fillId="0" borderId="3" xfId="0" applyNumberFormat="1" applyFont="1" applyFill="1" applyBorder="1" applyAlignment="1">
      <alignment horizontal="center" vertical="top" shrinkToFit="1"/>
    </xf>
    <xf numFmtId="4" fontId="3" fillId="0" borderId="5" xfId="0" applyNumberFormat="1" applyFont="1" applyFill="1" applyBorder="1" applyAlignment="1">
      <alignment horizontal="center" vertical="top" shrinkToFit="1"/>
    </xf>
    <xf numFmtId="0" fontId="3" fillId="0" borderId="3" xfId="0" applyNumberFormat="1" applyFont="1" applyFill="1" applyBorder="1" applyAlignment="1">
      <alignment horizontal="center" vertical="top" shrinkToFit="1"/>
    </xf>
    <xf numFmtId="0" fontId="3" fillId="0" borderId="5" xfId="0" applyNumberFormat="1" applyFont="1" applyFill="1" applyBorder="1" applyAlignment="1">
      <alignment horizontal="center" vertical="top" shrinkToFit="1"/>
    </xf>
    <xf numFmtId="0" fontId="9" fillId="0" borderId="9" xfId="0" applyNumberFormat="1" applyFont="1" applyFill="1" applyBorder="1" applyAlignment="1" applyProtection="1">
      <alignment horizontal="center" vertical="top" wrapText="1" shrinkToFit="1"/>
      <protection locked="0"/>
    </xf>
    <xf numFmtId="0" fontId="9" fillId="0" borderId="14" xfId="0" applyNumberFormat="1" applyFont="1" applyFill="1" applyBorder="1" applyAlignment="1" applyProtection="1">
      <alignment horizontal="center" vertical="top" wrapText="1" shrinkToFit="1"/>
      <protection locked="0"/>
    </xf>
    <xf numFmtId="0" fontId="9" fillId="0" borderId="10" xfId="0" applyNumberFormat="1" applyFont="1" applyFill="1" applyBorder="1" applyAlignment="1" applyProtection="1">
      <alignment horizontal="center" vertical="top" wrapText="1" shrinkToFit="1"/>
      <protection locked="0"/>
    </xf>
    <xf numFmtId="0" fontId="9" fillId="0" borderId="3"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lignment vertical="top" wrapText="1"/>
    </xf>
    <xf numFmtId="0" fontId="3" fillId="0" borderId="1" xfId="0" applyFont="1" applyFill="1" applyBorder="1" applyAlignment="1">
      <alignment horizontal="left" vertical="top" wrapText="1"/>
    </xf>
    <xf numFmtId="0" fontId="13" fillId="0" borderId="1" xfId="0" applyNumberFormat="1" applyFont="1" applyFill="1" applyBorder="1" applyAlignment="1" applyProtection="1">
      <alignment horizontal="left" vertical="top" wrapText="1" shrinkToFit="1"/>
      <protection locked="0"/>
    </xf>
    <xf numFmtId="0" fontId="3" fillId="0" borderId="1" xfId="0" applyFont="1" applyFill="1" applyBorder="1" applyAlignment="1">
      <alignment horizontal="center" vertical="top" wrapText="1" shrinkToFit="1"/>
    </xf>
    <xf numFmtId="14" fontId="3" fillId="0" borderId="1" xfId="0" applyNumberFormat="1" applyFont="1" applyFill="1" applyBorder="1" applyAlignment="1">
      <alignment horizontal="center" vertical="top" wrapText="1" shrinkToFit="1"/>
    </xf>
    <xf numFmtId="0" fontId="3" fillId="0" borderId="1" xfId="0" applyFont="1" applyFill="1" applyBorder="1" applyAlignment="1">
      <alignment horizontal="center" vertical="top" wrapText="1"/>
    </xf>
    <xf numFmtId="0" fontId="9" fillId="0" borderId="1" xfId="0" applyNumberFormat="1" applyFont="1" applyFill="1" applyBorder="1" applyAlignment="1" applyProtection="1">
      <alignment horizontal="center" vertical="top" wrapText="1" shrinkToFit="1"/>
      <protection locked="0"/>
    </xf>
    <xf numFmtId="14" fontId="9" fillId="0" borderId="1"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lignment horizontal="center" vertical="top" wrapText="1"/>
    </xf>
    <xf numFmtId="0" fontId="10" fillId="0" borderId="11" xfId="0" applyFont="1" applyFill="1" applyBorder="1" applyAlignment="1">
      <alignment horizontal="center" vertical="top" wrapText="1" shrinkToFit="1"/>
    </xf>
    <xf numFmtId="0" fontId="10" fillId="0" borderId="12" xfId="0" applyFont="1" applyFill="1" applyBorder="1" applyAlignment="1">
      <alignment horizontal="center" vertical="top" wrapText="1" shrinkToFit="1"/>
    </xf>
    <xf numFmtId="0" fontId="10" fillId="0" borderId="17" xfId="0" applyFont="1" applyFill="1" applyBorder="1" applyAlignment="1">
      <alignment horizontal="center" vertical="top" wrapText="1" shrinkToFit="1"/>
    </xf>
    <xf numFmtId="0" fontId="9" fillId="0" borderId="5" xfId="0" applyFont="1" applyFill="1" applyBorder="1" applyAlignment="1">
      <alignment horizontal="left" vertical="top" wrapText="1"/>
    </xf>
    <xf numFmtId="0" fontId="10" fillId="0" borderId="4" xfId="0" applyNumberFormat="1" applyFont="1" applyFill="1" applyBorder="1" applyAlignment="1">
      <alignment horizontal="left" vertical="top" wrapText="1"/>
    </xf>
    <xf numFmtId="0" fontId="10" fillId="0" borderId="4" xfId="0" applyNumberFormat="1" applyFont="1" applyFill="1" applyBorder="1" applyAlignment="1">
      <alignment horizontal="left" vertical="top" wrapText="1" shrinkToFit="1"/>
    </xf>
    <xf numFmtId="0" fontId="10" fillId="0" borderId="5" xfId="0" applyNumberFormat="1" applyFont="1" applyFill="1" applyBorder="1" applyAlignment="1">
      <alignment horizontal="left" vertical="top" wrapText="1" shrinkToFit="1"/>
    </xf>
    <xf numFmtId="0" fontId="10" fillId="0" borderId="5" xfId="0" applyFont="1" applyFill="1" applyBorder="1"/>
    <xf numFmtId="0" fontId="10" fillId="0" borderId="4" xfId="0" applyFont="1" applyFill="1" applyBorder="1" applyAlignment="1">
      <alignment vertical="top" wrapText="1" shrinkToFit="1"/>
    </xf>
    <xf numFmtId="0" fontId="13" fillId="0" borderId="4" xfId="0" applyNumberFormat="1" applyFont="1" applyFill="1" applyBorder="1" applyAlignment="1" applyProtection="1">
      <alignment horizontal="left" vertical="top" wrapText="1" shrinkToFit="1"/>
      <protection locked="0"/>
    </xf>
    <xf numFmtId="0" fontId="13" fillId="0" borderId="5" xfId="0" applyNumberFormat="1" applyFont="1" applyFill="1" applyBorder="1" applyAlignment="1" applyProtection="1">
      <alignment horizontal="left" vertical="top" wrapText="1" shrinkToFit="1"/>
      <protection locked="0"/>
    </xf>
    <xf numFmtId="0" fontId="0" fillId="0" borderId="4" xfId="0" applyBorder="1" applyAlignment="1">
      <alignment horizontal="center" vertical="top" wrapText="1" shrinkToFit="1"/>
    </xf>
    <xf numFmtId="0" fontId="0" fillId="0" borderId="5" xfId="0" applyBorder="1" applyAlignment="1">
      <alignment horizontal="center" vertical="top" wrapText="1" shrinkToFi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14" xfId="0" applyFont="1" applyFill="1" applyBorder="1" applyAlignment="1">
      <alignment horizontal="center"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10" fillId="0" borderId="1" xfId="0" applyFont="1" applyFill="1" applyBorder="1" applyAlignment="1">
      <alignment horizontal="left" vertical="top" wrapText="1" shrinkToFit="1"/>
    </xf>
    <xf numFmtId="0" fontId="3" fillId="0" borderId="1" xfId="0" applyFont="1" applyFill="1" applyBorder="1" applyAlignment="1">
      <alignment horizontal="center"/>
    </xf>
    <xf numFmtId="0" fontId="3" fillId="0" borderId="3"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5" xfId="1" applyFont="1" applyFill="1" applyBorder="1" applyAlignment="1">
      <alignment horizontal="center" vertical="top" wrapText="1"/>
    </xf>
    <xf numFmtId="166" fontId="17" fillId="8" borderId="1" xfId="0" applyNumberFormat="1" applyFont="1" applyFill="1" applyBorder="1" applyAlignment="1">
      <alignment horizontal="center" vertical="top"/>
    </xf>
    <xf numFmtId="49" fontId="10" fillId="0" borderId="3" xfId="1" applyNumberFormat="1" applyFont="1" applyFill="1" applyBorder="1" applyAlignment="1">
      <alignment horizontal="center" vertical="top" wrapText="1"/>
    </xf>
    <xf numFmtId="0" fontId="10" fillId="0" borderId="3" xfId="1" applyFont="1" applyFill="1" applyBorder="1" applyAlignment="1">
      <alignment horizontal="left" vertical="top" wrapText="1" shrinkToFit="1"/>
    </xf>
    <xf numFmtId="0" fontId="10" fillId="0" borderId="5" xfId="0" applyFont="1" applyFill="1" applyBorder="1" applyAlignment="1">
      <alignment vertical="top" wrapText="1" shrinkToFit="1"/>
    </xf>
    <xf numFmtId="14" fontId="3" fillId="0" borderId="3" xfId="1" applyNumberFormat="1" applyFont="1" applyFill="1" applyBorder="1" applyAlignment="1">
      <alignment horizontal="center" vertical="top" wrapText="1" shrinkToFit="1"/>
    </xf>
    <xf numFmtId="0" fontId="3" fillId="0" borderId="3" xfId="1" applyFont="1" applyFill="1" applyBorder="1" applyAlignment="1">
      <alignment vertical="top" wrapText="1" shrinkToFit="1"/>
    </xf>
    <xf numFmtId="0" fontId="3" fillId="0" borderId="5" xfId="0" applyFont="1" applyFill="1" applyBorder="1" applyAlignment="1">
      <alignment vertical="top" wrapText="1" shrinkToFit="1"/>
    </xf>
    <xf numFmtId="0" fontId="10" fillId="0" borderId="3" xfId="1" applyFont="1" applyFill="1" applyBorder="1" applyAlignment="1">
      <alignment vertical="top" wrapText="1"/>
    </xf>
    <xf numFmtId="0" fontId="10" fillId="0" borderId="5" xfId="0" applyFont="1" applyFill="1" applyBorder="1" applyAlignment="1">
      <alignment vertical="top" wrapText="1"/>
    </xf>
    <xf numFmtId="0" fontId="3" fillId="0" borderId="3" xfId="1" applyFont="1" applyFill="1" applyBorder="1" applyAlignment="1">
      <alignment vertical="top" wrapText="1"/>
    </xf>
    <xf numFmtId="0" fontId="3" fillId="0" borderId="4" xfId="1" applyFont="1" applyFill="1" applyBorder="1" applyAlignment="1">
      <alignment vertical="top" wrapText="1"/>
    </xf>
    <xf numFmtId="49" fontId="3" fillId="0" borderId="3" xfId="1" applyNumberFormat="1" applyFont="1" applyFill="1" applyBorder="1" applyAlignment="1">
      <alignment vertical="top" wrapText="1" shrinkToFit="1"/>
    </xf>
    <xf numFmtId="49" fontId="3" fillId="0" borderId="4" xfId="1" applyNumberFormat="1" applyFont="1" applyFill="1" applyBorder="1" applyAlignment="1">
      <alignment vertical="top" wrapText="1" shrinkToFit="1"/>
    </xf>
    <xf numFmtId="0" fontId="3" fillId="0" borderId="3" xfId="1" applyFont="1" applyFill="1" applyBorder="1" applyAlignment="1">
      <alignment horizontal="left" vertical="top" wrapText="1" shrinkToFit="1"/>
    </xf>
    <xf numFmtId="0" fontId="3" fillId="0" borderId="4" xfId="1" applyFont="1" applyFill="1" applyBorder="1" applyAlignment="1">
      <alignment horizontal="left" vertical="top" wrapText="1" shrinkToFit="1"/>
    </xf>
    <xf numFmtId="49" fontId="10" fillId="0" borderId="5" xfId="1" applyNumberFormat="1" applyFont="1" applyFill="1" applyBorder="1" applyAlignment="1">
      <alignment horizontal="center" vertical="top" wrapText="1"/>
    </xf>
    <xf numFmtId="0" fontId="10" fillId="0" borderId="5" xfId="1" applyFont="1" applyFill="1" applyBorder="1" applyAlignment="1">
      <alignment vertical="top" wrapText="1"/>
    </xf>
    <xf numFmtId="49" fontId="3" fillId="0" borderId="3" xfId="1" applyNumberFormat="1" applyFont="1" applyFill="1" applyBorder="1" applyAlignment="1">
      <alignment horizontal="center" vertical="top" wrapText="1" shrinkToFit="1"/>
    </xf>
    <xf numFmtId="49" fontId="3" fillId="0" borderId="5" xfId="1" applyNumberFormat="1" applyFont="1" applyFill="1" applyBorder="1" applyAlignment="1">
      <alignment horizontal="center" vertical="top" wrapText="1" shrinkToFit="1"/>
    </xf>
    <xf numFmtId="0" fontId="3" fillId="0" borderId="5" xfId="1" applyFont="1" applyFill="1" applyBorder="1" applyAlignment="1">
      <alignment horizontal="left" vertical="top" wrapText="1" shrinkToFit="1"/>
    </xf>
    <xf numFmtId="0" fontId="3" fillId="0" borderId="5" xfId="1" applyFont="1" applyFill="1" applyBorder="1" applyAlignment="1">
      <alignment vertical="top" wrapText="1"/>
    </xf>
    <xf numFmtId="0" fontId="10" fillId="0" borderId="3" xfId="1" applyFont="1" applyFill="1" applyBorder="1" applyAlignment="1">
      <alignment vertical="top" wrapText="1" shrinkToFit="1"/>
    </xf>
    <xf numFmtId="0" fontId="10" fillId="0" borderId="4" xfId="0" applyFont="1" applyFill="1" applyBorder="1" applyAlignment="1">
      <alignment vertical="top"/>
    </xf>
    <xf numFmtId="0" fontId="10" fillId="0" borderId="5" xfId="0" applyFont="1" applyFill="1" applyBorder="1" applyAlignment="1">
      <alignment vertical="top"/>
    </xf>
    <xf numFmtId="0" fontId="3" fillId="0" borderId="1" xfId="1" applyFont="1" applyFill="1" applyBorder="1" applyAlignment="1">
      <alignment vertical="top" wrapText="1"/>
    </xf>
    <xf numFmtId="49" fontId="3" fillId="0" borderId="1" xfId="1" applyNumberFormat="1" applyFont="1" applyFill="1" applyBorder="1" applyAlignment="1">
      <alignment vertical="top" wrapText="1" shrinkToFit="1"/>
    </xf>
    <xf numFmtId="0" fontId="3" fillId="0" borderId="1" xfId="1" applyFont="1" applyFill="1" applyBorder="1" applyAlignment="1">
      <alignment horizontal="left" vertical="top" wrapText="1" shrinkToFit="1"/>
    </xf>
    <xf numFmtId="49" fontId="3" fillId="0" borderId="3" xfId="1" applyNumberFormat="1" applyFont="1" applyFill="1" applyBorder="1" applyAlignment="1">
      <alignment vertical="top" wrapText="1"/>
    </xf>
    <xf numFmtId="49" fontId="3" fillId="0" borderId="5" xfId="1" applyNumberFormat="1" applyFont="1" applyFill="1" applyBorder="1" applyAlignment="1">
      <alignment vertical="top" wrapText="1"/>
    </xf>
    <xf numFmtId="0" fontId="3" fillId="0" borderId="7" xfId="2" applyNumberFormat="1" applyFont="1" applyFill="1" applyBorder="1" applyAlignment="1" applyProtection="1">
      <alignment horizontal="center" vertical="top" wrapText="1"/>
    </xf>
    <xf numFmtId="0" fontId="3" fillId="0" borderId="2" xfId="2" applyNumberFormat="1" applyFont="1" applyFill="1" applyBorder="1" applyAlignment="1" applyProtection="1">
      <alignment horizontal="center" vertical="top" wrapText="1"/>
    </xf>
    <xf numFmtId="0" fontId="3" fillId="0" borderId="2" xfId="0" applyFont="1" applyFill="1" applyBorder="1" applyAlignment="1">
      <alignment horizontal="center" vertical="top" wrapText="1"/>
    </xf>
    <xf numFmtId="0" fontId="3" fillId="0" borderId="8" xfId="0" applyFont="1" applyFill="1" applyBorder="1" applyAlignment="1">
      <alignment horizontal="center" vertical="top" wrapText="1"/>
    </xf>
    <xf numFmtId="0" fontId="10" fillId="0" borderId="9" xfId="1" applyFont="1" applyFill="1" applyBorder="1" applyAlignment="1">
      <alignment vertical="top" wrapText="1"/>
    </xf>
    <xf numFmtId="0" fontId="10" fillId="0" borderId="14" xfId="1" applyFont="1" applyFill="1" applyBorder="1" applyAlignment="1">
      <alignment vertical="top" wrapText="1"/>
    </xf>
    <xf numFmtId="0" fontId="10" fillId="0" borderId="10" xfId="1" applyFont="1" applyFill="1" applyBorder="1" applyAlignment="1">
      <alignment vertical="top" wrapText="1"/>
    </xf>
    <xf numFmtId="14" fontId="3" fillId="0" borderId="3" xfId="1" applyNumberFormat="1" applyFont="1" applyFill="1" applyBorder="1" applyAlignment="1">
      <alignment horizontal="center" vertical="top" wrapText="1"/>
    </xf>
    <xf numFmtId="14" fontId="3" fillId="0" borderId="4" xfId="1" applyNumberFormat="1" applyFont="1" applyFill="1" applyBorder="1" applyAlignment="1">
      <alignment horizontal="center" vertical="top" wrapText="1"/>
    </xf>
    <xf numFmtId="14" fontId="3" fillId="0" borderId="5" xfId="1" applyNumberFormat="1" applyFont="1" applyFill="1" applyBorder="1" applyAlignment="1">
      <alignment horizontal="center" vertical="top" wrapText="1"/>
    </xf>
    <xf numFmtId="0" fontId="3" fillId="0" borderId="3"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49" fontId="10" fillId="0" borderId="4" xfId="1" applyNumberFormat="1" applyFont="1" applyFill="1" applyBorder="1" applyAlignment="1">
      <alignment horizontal="center" vertical="top" wrapText="1"/>
    </xf>
    <xf numFmtId="0" fontId="10" fillId="0" borderId="3" xfId="1" applyFont="1" applyFill="1" applyBorder="1" applyAlignment="1">
      <alignment horizontal="left" vertical="top" wrapText="1"/>
    </xf>
    <xf numFmtId="0" fontId="10" fillId="0" borderId="4" xfId="0" applyFont="1" applyFill="1" applyBorder="1" applyAlignment="1">
      <alignment vertical="top" wrapText="1"/>
    </xf>
    <xf numFmtId="0" fontId="3" fillId="0" borderId="3" xfId="1" applyFont="1" applyFill="1" applyBorder="1" applyAlignment="1">
      <alignment horizontal="center" vertical="top" wrapText="1" shrinkToFit="1"/>
    </xf>
    <xf numFmtId="14" fontId="3" fillId="0" borderId="3" xfId="1" applyNumberFormat="1" applyFont="1" applyFill="1" applyBorder="1" applyAlignment="1">
      <alignment horizontal="left" vertical="top" wrapText="1" shrinkToFit="1"/>
    </xf>
    <xf numFmtId="0" fontId="3" fillId="0" borderId="4"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3" fillId="0" borderId="4" xfId="0" applyFont="1" applyFill="1" applyBorder="1" applyAlignment="1"/>
    <xf numFmtId="0" fontId="3" fillId="0" borderId="5" xfId="0" applyFont="1" applyFill="1" applyBorder="1" applyAlignment="1"/>
    <xf numFmtId="0" fontId="10" fillId="0" borderId="3" xfId="1" applyFont="1" applyFill="1" applyBorder="1" applyAlignment="1">
      <alignment horizontal="center" vertical="top" wrapText="1" shrinkToFit="1"/>
    </xf>
    <xf numFmtId="0" fontId="10" fillId="0" borderId="4" xfId="1" applyFont="1" applyFill="1" applyBorder="1" applyAlignment="1">
      <alignment horizontal="center" vertical="top" wrapText="1" shrinkToFit="1"/>
    </xf>
    <xf numFmtId="0" fontId="10" fillId="0" borderId="5" xfId="1" applyFont="1" applyFill="1" applyBorder="1" applyAlignment="1">
      <alignment horizontal="center" vertical="top" wrapText="1" shrinkToFit="1"/>
    </xf>
    <xf numFmtId="49" fontId="3" fillId="0" borderId="3" xfId="1" applyNumberFormat="1" applyFont="1" applyFill="1" applyBorder="1" applyAlignment="1">
      <alignment horizontal="left" vertical="top" wrapText="1"/>
    </xf>
    <xf numFmtId="49" fontId="3" fillId="0" borderId="5" xfId="1" applyNumberFormat="1" applyFont="1" applyFill="1" applyBorder="1" applyAlignment="1">
      <alignment horizontal="left" vertical="top" wrapText="1"/>
    </xf>
    <xf numFmtId="0" fontId="3" fillId="0" borderId="1" xfId="1" applyFont="1" applyFill="1" applyBorder="1" applyAlignment="1">
      <alignment horizontal="center" vertical="top" wrapText="1"/>
    </xf>
    <xf numFmtId="0" fontId="10" fillId="0" borderId="1" xfId="1" applyFont="1" applyFill="1" applyBorder="1" applyAlignment="1">
      <alignment vertical="top" wrapText="1" shrinkToFit="1"/>
    </xf>
    <xf numFmtId="0" fontId="10" fillId="0" borderId="4" xfId="1" applyFont="1" applyFill="1" applyBorder="1" applyAlignment="1">
      <alignment vertical="top" wrapText="1"/>
    </xf>
    <xf numFmtId="0" fontId="3" fillId="0" borderId="3" xfId="1" applyFont="1" applyFill="1" applyBorder="1" applyAlignment="1">
      <alignment vertical="center" wrapText="1"/>
    </xf>
    <xf numFmtId="0" fontId="3" fillId="0" borderId="4" xfId="1" applyFont="1" applyFill="1" applyBorder="1" applyAlignment="1">
      <alignment vertical="center" wrapText="1"/>
    </xf>
    <xf numFmtId="0" fontId="3" fillId="0" borderId="5" xfId="1" applyFont="1" applyFill="1" applyBorder="1" applyAlignment="1">
      <alignment vertical="center" wrapText="1"/>
    </xf>
    <xf numFmtId="2" fontId="15" fillId="7" borderId="3" xfId="0" applyNumberFormat="1" applyFont="1" applyFill="1" applyBorder="1" applyAlignment="1">
      <alignment horizontal="center" vertical="center"/>
    </xf>
    <xf numFmtId="2" fontId="3" fillId="0" borderId="4" xfId="0" applyNumberFormat="1" applyFont="1" applyBorder="1" applyAlignment="1">
      <alignment horizontal="center" vertical="center"/>
    </xf>
    <xf numFmtId="0" fontId="25" fillId="0" borderId="3" xfId="0" applyFont="1" applyBorder="1" applyAlignment="1">
      <alignment horizontal="center" vertical="center"/>
    </xf>
    <xf numFmtId="0" fontId="3" fillId="0" borderId="15" xfId="1" applyFont="1" applyFill="1" applyBorder="1" applyAlignment="1">
      <alignment horizontal="center" vertical="top" wrapText="1"/>
    </xf>
    <xf numFmtId="0" fontId="10" fillId="0" borderId="4" xfId="1" applyFont="1" applyFill="1" applyBorder="1" applyAlignment="1">
      <alignment horizontal="left" vertical="top" wrapText="1"/>
    </xf>
    <xf numFmtId="0" fontId="10" fillId="0" borderId="5" xfId="1" applyFont="1" applyFill="1" applyBorder="1" applyAlignment="1">
      <alignment horizontal="left" vertical="top" wrapText="1"/>
    </xf>
    <xf numFmtId="0" fontId="3" fillId="0" borderId="0" xfId="1" applyFont="1" applyFill="1" applyAlignment="1">
      <alignment horizontal="right" vertical="center" wrapText="1"/>
    </xf>
    <xf numFmtId="0" fontId="17" fillId="0" borderId="0" xfId="1"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0" borderId="4" xfId="0" applyFont="1" applyBorder="1" applyAlignment="1">
      <alignment vertical="center" wrapText="1"/>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7" fillId="8" borderId="7" xfId="0" applyNumberFormat="1" applyFont="1" applyFill="1" applyBorder="1" applyAlignment="1">
      <alignment horizontal="center" wrapText="1"/>
    </xf>
    <xf numFmtId="49" fontId="17" fillId="8" borderId="2" xfId="0" applyNumberFormat="1" applyFont="1" applyFill="1" applyBorder="1" applyAlignment="1">
      <alignment horizontal="center" wrapText="1"/>
    </xf>
    <xf numFmtId="49" fontId="17" fillId="8" borderId="8" xfId="0" applyNumberFormat="1" applyFont="1" applyFill="1" applyBorder="1" applyAlignment="1">
      <alignment horizont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49" fontId="3" fillId="0" borderId="3" xfId="0" applyNumberFormat="1" applyFont="1" applyFill="1" applyBorder="1" applyAlignment="1">
      <alignment horizontal="center" vertical="top" wrapText="1" shrinkToFit="1"/>
    </xf>
    <xf numFmtId="49" fontId="3" fillId="0" borderId="4" xfId="0" applyNumberFormat="1" applyFont="1" applyFill="1" applyBorder="1" applyAlignment="1">
      <alignment horizontal="center" vertical="top" wrapText="1" shrinkToFit="1"/>
    </xf>
    <xf numFmtId="49" fontId="3" fillId="0" borderId="12" xfId="0" applyNumberFormat="1" applyFont="1" applyFill="1" applyBorder="1" applyAlignment="1">
      <alignment horizontal="center" vertical="top" wrapText="1" shrinkToFit="1"/>
    </xf>
    <xf numFmtId="49" fontId="3" fillId="0" borderId="5" xfId="0" applyNumberFormat="1" applyFont="1" applyFill="1" applyBorder="1" applyAlignment="1">
      <alignment horizontal="center" vertical="top" wrapText="1" shrinkToFit="1"/>
    </xf>
    <xf numFmtId="49" fontId="3" fillId="0" borderId="1" xfId="0" applyNumberFormat="1"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14" fontId="3" fillId="0" borderId="4" xfId="0" applyNumberFormat="1" applyFont="1" applyFill="1" applyBorder="1" applyAlignment="1">
      <alignment horizontal="center" vertical="center" wrapText="1" shrinkToFit="1"/>
    </xf>
    <xf numFmtId="2" fontId="3" fillId="0" borderId="3" xfId="0" applyNumberFormat="1" applyFont="1" applyFill="1" applyBorder="1" applyAlignment="1">
      <alignment horizontal="center" vertical="top" wrapText="1"/>
    </xf>
    <xf numFmtId="2" fontId="3" fillId="0" borderId="5" xfId="0" applyNumberFormat="1" applyFont="1" applyFill="1" applyBorder="1" applyAlignment="1">
      <alignment horizontal="center" vertical="top" wrapText="1"/>
    </xf>
    <xf numFmtId="2" fontId="3" fillId="0" borderId="3"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14" fontId="3" fillId="0" borderId="3" xfId="0" applyNumberFormat="1" applyFont="1" applyFill="1" applyBorder="1" applyAlignment="1">
      <alignment horizontal="center" vertical="center" wrapText="1" shrinkToFit="1"/>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4" xfId="0" applyNumberFormat="1" applyFont="1" applyFill="1" applyBorder="1" applyAlignment="1">
      <alignment horizontal="center" vertical="top" wrapText="1" shrinkToFit="1"/>
    </xf>
    <xf numFmtId="0" fontId="10" fillId="0" borderId="5" xfId="0" applyNumberFormat="1" applyFont="1" applyFill="1" applyBorder="1" applyAlignment="1">
      <alignment horizontal="center" vertical="top" wrapText="1" shrinkToFit="1"/>
    </xf>
    <xf numFmtId="0" fontId="3" fillId="0" borderId="3" xfId="0" applyNumberFormat="1" applyFont="1" applyFill="1" applyBorder="1" applyAlignment="1">
      <alignment horizontal="center" vertical="center" wrapText="1" shrinkToFit="1"/>
    </xf>
    <xf numFmtId="0" fontId="3" fillId="0" borderId="5" xfId="0" applyNumberFormat="1" applyFont="1" applyFill="1" applyBorder="1" applyAlignment="1">
      <alignment horizontal="center" vertical="center" wrapText="1" shrinkToFit="1"/>
    </xf>
    <xf numFmtId="14" fontId="3" fillId="0" borderId="5" xfId="0" applyNumberFormat="1" applyFont="1" applyFill="1" applyBorder="1" applyAlignment="1">
      <alignment horizontal="center" vertical="center" wrapText="1" shrinkToFit="1"/>
    </xf>
    <xf numFmtId="0" fontId="10" fillId="0" borderId="3" xfId="0" applyNumberFormat="1" applyFont="1" applyFill="1" applyBorder="1" applyAlignment="1">
      <alignment horizontal="center" vertical="top" wrapText="1" shrinkToFit="1"/>
    </xf>
    <xf numFmtId="0" fontId="3" fillId="0" borderId="21"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5" xfId="6" applyNumberFormat="1" applyFont="1" applyFill="1" applyBorder="1" applyAlignment="1" applyProtection="1">
      <alignment horizontal="center" vertical="top" wrapText="1"/>
    </xf>
    <xf numFmtId="0" fontId="3" fillId="0" borderId="4" xfId="6" applyNumberFormat="1" applyFont="1" applyFill="1" applyBorder="1" applyAlignment="1" applyProtection="1">
      <alignment horizontal="center" vertical="top" wrapText="1"/>
    </xf>
    <xf numFmtId="0" fontId="3" fillId="0" borderId="5" xfId="6" applyNumberFormat="1" applyFont="1" applyFill="1" applyBorder="1" applyAlignment="1" applyProtection="1">
      <alignment horizontal="center" vertical="top" wrapText="1"/>
    </xf>
    <xf numFmtId="0" fontId="3" fillId="0" borderId="4" xfId="6" applyNumberFormat="1" applyFont="1" applyFill="1" applyBorder="1" applyAlignment="1" applyProtection="1">
      <alignment horizontal="center" vertical="center" wrapText="1"/>
    </xf>
    <xf numFmtId="0" fontId="3" fillId="0" borderId="5" xfId="6" applyNumberFormat="1" applyFont="1" applyFill="1" applyBorder="1" applyAlignment="1" applyProtection="1">
      <alignment horizontal="center" vertical="center" wrapText="1"/>
    </xf>
    <xf numFmtId="0" fontId="3" fillId="0" borderId="3"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12" fillId="0" borderId="3" xfId="0" applyFont="1" applyFill="1" applyBorder="1" applyAlignment="1">
      <alignment horizontal="center" vertical="top" wrapText="1" shrinkToFit="1"/>
    </xf>
    <xf numFmtId="0" fontId="12" fillId="0" borderId="4" xfId="0" applyFont="1" applyFill="1" applyBorder="1" applyAlignment="1">
      <alignment horizontal="center" vertical="top" wrapText="1" shrinkToFit="1"/>
    </xf>
    <xf numFmtId="0" fontId="12" fillId="0" borderId="5" xfId="0" applyFont="1" applyFill="1" applyBorder="1" applyAlignment="1">
      <alignment horizontal="center" vertical="top" wrapText="1" shrinkToFit="1"/>
    </xf>
    <xf numFmtId="14" fontId="3" fillId="0" borderId="3"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10" fillId="0" borderId="3" xfId="0" applyNumberFormat="1" applyFont="1" applyFill="1" applyBorder="1" applyAlignment="1">
      <alignment horizontal="center" vertical="top" wrapText="1"/>
    </xf>
    <xf numFmtId="0" fontId="10" fillId="0" borderId="17" xfId="0" applyFont="1" applyFill="1" applyBorder="1" applyAlignment="1">
      <alignment horizontal="center" vertical="top" wrapText="1"/>
    </xf>
    <xf numFmtId="0" fontId="3" fillId="0" borderId="9" xfId="0" applyNumberFormat="1" applyFont="1" applyFill="1" applyBorder="1" applyAlignment="1">
      <alignment horizontal="center" vertical="center" wrapText="1"/>
    </xf>
    <xf numFmtId="0" fontId="3" fillId="0" borderId="14" xfId="0" applyFont="1" applyFill="1" applyBorder="1"/>
    <xf numFmtId="49" fontId="10" fillId="0" borderId="3" xfId="0" applyNumberFormat="1" applyFont="1" applyFill="1" applyBorder="1" applyAlignment="1">
      <alignment horizontal="center" vertical="top" wrapText="1"/>
    </xf>
    <xf numFmtId="0" fontId="10" fillId="0" borderId="3" xfId="0" applyFont="1" applyFill="1" applyBorder="1" applyAlignment="1">
      <alignment horizontal="center" wrapText="1"/>
    </xf>
    <xf numFmtId="0" fontId="10" fillId="0" borderId="5" xfId="0" applyFont="1" applyFill="1" applyBorder="1" applyAlignment="1">
      <alignment horizontal="center" wrapText="1"/>
    </xf>
    <xf numFmtId="0" fontId="10" fillId="0" borderId="1" xfId="0" applyFont="1" applyFill="1" applyBorder="1" applyAlignment="1">
      <alignment horizont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wrapText="1" shrinkToFit="1"/>
    </xf>
    <xf numFmtId="49" fontId="10" fillId="0" borderId="3" xfId="0" applyNumberFormat="1" applyFont="1" applyFill="1" applyBorder="1" applyAlignment="1">
      <alignment horizontal="center" vertical="top" wrapText="1" shrinkToFit="1"/>
    </xf>
    <xf numFmtId="0" fontId="3" fillId="0" borderId="1" xfId="0" applyNumberFormat="1" applyFont="1" applyFill="1" applyBorder="1" applyAlignment="1">
      <alignment horizontal="center" vertical="top" wrapText="1"/>
    </xf>
    <xf numFmtId="0" fontId="12" fillId="0" borderId="3" xfId="0" applyFont="1" applyFill="1" applyBorder="1" applyAlignment="1">
      <alignment horizontal="center" wrapText="1" shrinkToFit="1"/>
    </xf>
    <xf numFmtId="0" fontId="12" fillId="0" borderId="4" xfId="0" applyFont="1" applyFill="1" applyBorder="1" applyAlignment="1">
      <alignment horizontal="center" wrapText="1" shrinkToFit="1"/>
    </xf>
    <xf numFmtId="0" fontId="5" fillId="0" borderId="9"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5" fillId="0" borderId="3" xfId="0" applyFont="1" applyFill="1" applyBorder="1" applyAlignment="1">
      <alignment horizontal="center" vertical="center" wrapText="1" shrinkToFit="1"/>
    </xf>
    <xf numFmtId="14" fontId="5" fillId="0" borderId="3" xfId="0" applyNumberFormat="1" applyFont="1" applyFill="1" applyBorder="1" applyAlignment="1">
      <alignment horizontal="center" vertical="center" wrapText="1" shrinkToFit="1"/>
    </xf>
    <xf numFmtId="0" fontId="12" fillId="0" borderId="5" xfId="0" applyFont="1" applyFill="1" applyBorder="1" applyAlignment="1">
      <alignment horizontal="center" wrapText="1" shrinkToFit="1"/>
    </xf>
    <xf numFmtId="0" fontId="5" fillId="0" borderId="5" xfId="0" applyFont="1" applyFill="1" applyBorder="1" applyAlignment="1">
      <alignment horizontal="center" vertical="center" wrapText="1" shrinkToFit="1"/>
    </xf>
    <xf numFmtId="0" fontId="12" fillId="0" borderId="3" xfId="0" applyNumberFormat="1" applyFont="1" applyFill="1" applyBorder="1" applyAlignment="1">
      <alignment horizontal="center" vertical="top" wrapText="1"/>
    </xf>
    <xf numFmtId="0" fontId="12" fillId="0" borderId="4" xfId="0" applyNumberFormat="1" applyFont="1" applyFill="1" applyBorder="1" applyAlignment="1">
      <alignment horizontal="center" vertical="top" wrapText="1"/>
    </xf>
    <xf numFmtId="0" fontId="12" fillId="0" borderId="5" xfId="0" applyNumberFormat="1" applyFont="1" applyFill="1" applyBorder="1" applyAlignment="1">
      <alignment horizontal="center" vertical="top" wrapText="1"/>
    </xf>
    <xf numFmtId="14" fontId="5" fillId="0" borderId="4" xfId="0" applyNumberFormat="1" applyFont="1" applyFill="1" applyBorder="1" applyAlignment="1">
      <alignment horizontal="center" vertical="center" wrapText="1" shrinkToFit="1"/>
    </xf>
    <xf numFmtId="14" fontId="5" fillId="0" borderId="5" xfId="0" applyNumberFormat="1"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shrinkToFit="1"/>
    </xf>
    <xf numFmtId="0" fontId="3" fillId="0" borderId="3" xfId="0" applyFont="1" applyFill="1" applyBorder="1" applyAlignment="1">
      <alignment horizontal="center" vertical="top" shrinkToFit="1"/>
    </xf>
    <xf numFmtId="0" fontId="3" fillId="0" borderId="4" xfId="0" applyFont="1" applyFill="1" applyBorder="1" applyAlignment="1">
      <alignment horizontal="center" vertical="top" shrinkToFit="1"/>
    </xf>
    <xf numFmtId="0" fontId="3" fillId="0" borderId="5" xfId="0" applyFont="1" applyFill="1" applyBorder="1" applyAlignment="1">
      <alignment horizontal="center" vertical="top" shrinkToFit="1"/>
    </xf>
    <xf numFmtId="0" fontId="10" fillId="0" borderId="1" xfId="0" applyFont="1" applyFill="1" applyBorder="1" applyAlignment="1">
      <alignment horizontal="center" vertical="top"/>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49" fontId="3" fillId="0" borderId="1" xfId="0" applyNumberFormat="1" applyFont="1" applyFill="1" applyBorder="1" applyAlignment="1">
      <alignment horizontal="center" vertical="top" shrinkToFit="1"/>
    </xf>
    <xf numFmtId="4" fontId="3" fillId="0" borderId="3" xfId="0" applyNumberFormat="1" applyFont="1" applyFill="1" applyBorder="1" applyAlignment="1">
      <alignment horizontal="right" vertical="top" shrinkToFit="1"/>
    </xf>
    <xf numFmtId="4" fontId="3" fillId="0" borderId="4" xfId="0" applyNumberFormat="1" applyFont="1" applyFill="1" applyBorder="1" applyAlignment="1">
      <alignment horizontal="right" vertical="top" shrinkToFit="1"/>
    </xf>
    <xf numFmtId="4" fontId="3" fillId="0" borderId="5" xfId="0" applyNumberFormat="1" applyFont="1" applyFill="1" applyBorder="1" applyAlignment="1">
      <alignment horizontal="right" vertical="top" shrinkToFit="1"/>
    </xf>
    <xf numFmtId="0" fontId="10" fillId="0" borderId="4" xfId="0" applyNumberFormat="1" applyFont="1" applyFill="1" applyBorder="1" applyAlignment="1">
      <alignment horizontal="center" vertical="top" wrapText="1"/>
    </xf>
    <xf numFmtId="0" fontId="10" fillId="0" borderId="5"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shrinkToFit="1"/>
    </xf>
    <xf numFmtId="0" fontId="10"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shrinkToFit="1"/>
    </xf>
    <xf numFmtId="0" fontId="5" fillId="0" borderId="4" xfId="0" applyFont="1" applyFill="1" applyBorder="1" applyAlignment="1">
      <alignment horizontal="center" vertical="top"/>
    </xf>
    <xf numFmtId="0" fontId="12"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5" fillId="0" borderId="1" xfId="0" applyFont="1" applyFill="1" applyBorder="1" applyAlignment="1">
      <alignment horizontal="left" vertical="top"/>
    </xf>
    <xf numFmtId="0" fontId="3" fillId="0" borderId="1" xfId="0" applyFont="1" applyFill="1" applyBorder="1" applyAlignment="1">
      <alignment vertical="top"/>
    </xf>
    <xf numFmtId="49" fontId="5" fillId="0" borderId="1" xfId="0" applyNumberFormat="1" applyFont="1" applyFill="1" applyBorder="1" applyAlignment="1">
      <alignment vertical="top"/>
    </xf>
    <xf numFmtId="49" fontId="5" fillId="0" borderId="1" xfId="0" applyNumberFormat="1" applyFont="1" applyFill="1" applyBorder="1" applyAlignment="1">
      <alignment horizontal="center" vertical="top"/>
    </xf>
    <xf numFmtId="2" fontId="3" fillId="0" borderId="1" xfId="0" applyNumberFormat="1" applyFont="1" applyFill="1" applyBorder="1" applyAlignment="1">
      <alignment horizontal="center" vertical="top"/>
    </xf>
    <xf numFmtId="2"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0" fontId="16" fillId="4" borderId="7"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8" xfId="0" applyFont="1" applyFill="1" applyBorder="1" applyAlignment="1">
      <alignment horizontal="left" vertical="top" wrapText="1"/>
    </xf>
    <xf numFmtId="0" fontId="17" fillId="8" borderId="1" xfId="0" applyFont="1" applyFill="1" applyBorder="1" applyAlignment="1">
      <alignment horizontal="center" vertical="center" wrapText="1"/>
    </xf>
  </cellXfs>
  <cellStyles count="7">
    <cellStyle name="xl32" xfId="5"/>
    <cellStyle name="xl33" xfId="2"/>
    <cellStyle name="xl36" xfId="3"/>
    <cellStyle name="xl39" xfId="4"/>
    <cellStyle name="xl60" xfId="6"/>
    <cellStyle name="Обычный" xfId="0" builtinId="0"/>
    <cellStyle name="Обычный 2" xfId="1"/>
  </cellStyles>
  <dxfs count="0"/>
  <tableStyles count="0" defaultTableStyle="TableStyleMedium9" defaultPivotStyle="PivotStyleLight16"/>
  <colors>
    <mruColors>
      <color rgb="FF99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724"/>
  <sheetViews>
    <sheetView tabSelected="1" zoomScale="110" zoomScaleNormal="110" workbookViewId="0">
      <selection activeCell="H718" sqref="H718"/>
    </sheetView>
  </sheetViews>
  <sheetFormatPr defaultColWidth="9.140625" defaultRowHeight="12"/>
  <cols>
    <col min="1" max="1" width="5.7109375" style="46" customWidth="1"/>
    <col min="2" max="2" width="7.140625" style="328" customWidth="1"/>
    <col min="3" max="3" width="21" style="15" customWidth="1"/>
    <col min="4" max="4" width="12.7109375" style="2" customWidth="1"/>
    <col min="5" max="5" width="24.5703125" style="370" customWidth="1"/>
    <col min="6" max="6" width="9.42578125" style="46" customWidth="1"/>
    <col min="7" max="7" width="11.28515625" style="46" customWidth="1"/>
    <col min="8" max="8" width="11" style="46" customWidth="1"/>
    <col min="9" max="9" width="4.7109375" style="46" customWidth="1"/>
    <col min="10" max="10" width="4.28515625" style="46" customWidth="1"/>
    <col min="11" max="11" width="11.42578125" style="46" customWidth="1"/>
    <col min="12" max="12" width="6" style="46" customWidth="1"/>
    <col min="13" max="13" width="15.7109375" style="46" customWidth="1"/>
    <col min="14" max="14" width="11" style="46" customWidth="1"/>
    <col min="15" max="18" width="15.7109375" style="46" customWidth="1"/>
    <col min="19" max="19" width="5.5703125" style="46" customWidth="1"/>
    <col min="20" max="20" width="12.85546875" style="45" customWidth="1"/>
    <col min="21" max="21" width="13.28515625" style="46" customWidth="1"/>
    <col min="22" max="22" width="13.85546875" style="46" customWidth="1"/>
    <col min="23" max="23" width="12.85546875" style="46" customWidth="1"/>
    <col min="24" max="24" width="14.42578125" style="46" customWidth="1"/>
    <col min="25" max="25" width="9.140625" style="46"/>
    <col min="26" max="26" width="10.140625" style="46" bestFit="1" customWidth="1"/>
    <col min="27" max="16384" width="9.140625" style="46"/>
  </cols>
  <sheetData>
    <row r="1" spans="1:20">
      <c r="A1" s="718"/>
      <c r="B1" s="718"/>
      <c r="C1" s="718"/>
      <c r="D1" s="718"/>
      <c r="E1" s="718"/>
      <c r="F1" s="718"/>
      <c r="G1" s="718"/>
      <c r="H1" s="718"/>
      <c r="I1" s="718"/>
      <c r="J1" s="718"/>
      <c r="K1" s="718"/>
      <c r="L1" s="718"/>
      <c r="M1" s="718"/>
      <c r="N1" s="718"/>
      <c r="O1" s="718"/>
      <c r="P1" s="718"/>
      <c r="Q1" s="718"/>
      <c r="R1" s="718"/>
      <c r="S1" s="718"/>
    </row>
    <row r="2" spans="1:20" s="372" customFormat="1" ht="14.25" customHeight="1">
      <c r="A2" s="719" t="s">
        <v>1245</v>
      </c>
      <c r="B2" s="719"/>
      <c r="C2" s="719"/>
      <c r="D2" s="719"/>
      <c r="E2" s="719"/>
      <c r="F2" s="719"/>
      <c r="G2" s="719"/>
      <c r="H2" s="719"/>
      <c r="I2" s="719"/>
      <c r="J2" s="719"/>
      <c r="K2" s="719"/>
      <c r="L2" s="719"/>
      <c r="M2" s="719"/>
      <c r="N2" s="719"/>
      <c r="O2" s="719"/>
      <c r="P2" s="719"/>
      <c r="Q2" s="719"/>
      <c r="R2" s="719"/>
      <c r="S2" s="719"/>
      <c r="T2" s="371"/>
    </row>
    <row r="3" spans="1:20" s="373" customFormat="1" ht="20.25" customHeight="1">
      <c r="A3" s="650" t="s">
        <v>1198</v>
      </c>
      <c r="B3" s="650"/>
      <c r="C3" s="650"/>
      <c r="D3" s="650"/>
      <c r="E3" s="650"/>
      <c r="F3" s="650"/>
      <c r="G3" s="650"/>
      <c r="H3" s="650"/>
      <c r="I3" s="650"/>
      <c r="J3" s="650"/>
      <c r="K3" s="650"/>
      <c r="L3" s="650"/>
      <c r="M3" s="650"/>
      <c r="N3" s="650"/>
      <c r="O3" s="650"/>
      <c r="P3" s="650"/>
      <c r="Q3" s="650"/>
      <c r="R3" s="650"/>
      <c r="S3" s="650"/>
    </row>
    <row r="4" spans="1:20" s="97" customFormat="1" ht="14.25" customHeight="1">
      <c r="A4" s="505" t="s">
        <v>24</v>
      </c>
      <c r="B4" s="507" t="s">
        <v>245</v>
      </c>
      <c r="C4" s="505" t="s">
        <v>18</v>
      </c>
      <c r="D4" s="505" t="s">
        <v>133</v>
      </c>
      <c r="E4" s="510" t="s">
        <v>10</v>
      </c>
      <c r="F4" s="505" t="s">
        <v>11</v>
      </c>
      <c r="G4" s="505" t="s">
        <v>163</v>
      </c>
      <c r="H4" s="515" t="s">
        <v>23</v>
      </c>
      <c r="I4" s="516" t="s">
        <v>12</v>
      </c>
      <c r="J4" s="516" t="s">
        <v>13</v>
      </c>
      <c r="K4" s="516" t="s">
        <v>14</v>
      </c>
      <c r="L4" s="516" t="s">
        <v>15</v>
      </c>
      <c r="M4" s="518" t="s">
        <v>71</v>
      </c>
      <c r="N4" s="519"/>
      <c r="O4" s="519"/>
      <c r="P4" s="519"/>
      <c r="Q4" s="520"/>
      <c r="R4" s="521"/>
      <c r="S4" s="505" t="s">
        <v>1</v>
      </c>
    </row>
    <row r="5" spans="1:20" s="97" customFormat="1" ht="14.25" customHeight="1">
      <c r="A5" s="506"/>
      <c r="B5" s="507"/>
      <c r="C5" s="506"/>
      <c r="D5" s="506"/>
      <c r="E5" s="511"/>
      <c r="F5" s="506"/>
      <c r="G5" s="513"/>
      <c r="H5" s="515"/>
      <c r="I5" s="516"/>
      <c r="J5" s="516"/>
      <c r="K5" s="516"/>
      <c r="L5" s="516"/>
      <c r="M5" s="522">
        <v>2020</v>
      </c>
      <c r="N5" s="523"/>
      <c r="O5" s="505">
        <v>2021</v>
      </c>
      <c r="P5" s="505">
        <v>2022</v>
      </c>
      <c r="Q5" s="505">
        <v>2023</v>
      </c>
      <c r="R5" s="505">
        <v>2024</v>
      </c>
      <c r="S5" s="506"/>
    </row>
    <row r="6" spans="1:20" s="97" customFormat="1" ht="14.25" customHeight="1">
      <c r="A6" s="506"/>
      <c r="B6" s="508"/>
      <c r="C6" s="509"/>
      <c r="D6" s="509"/>
      <c r="E6" s="512"/>
      <c r="F6" s="506"/>
      <c r="G6" s="514"/>
      <c r="H6" s="505"/>
      <c r="I6" s="517"/>
      <c r="J6" s="517"/>
      <c r="K6" s="517"/>
      <c r="L6" s="517"/>
      <c r="M6" s="17" t="s">
        <v>25</v>
      </c>
      <c r="N6" s="17" t="s">
        <v>26</v>
      </c>
      <c r="O6" s="506"/>
      <c r="P6" s="506"/>
      <c r="Q6" s="506"/>
      <c r="R6" s="506"/>
      <c r="S6" s="506"/>
    </row>
    <row r="7" spans="1:20" s="97" customFormat="1" ht="14.25" customHeight="1">
      <c r="A7" s="184">
        <v>1</v>
      </c>
      <c r="B7" s="304">
        <v>2</v>
      </c>
      <c r="C7" s="184">
        <v>3</v>
      </c>
      <c r="D7" s="184">
        <v>4</v>
      </c>
      <c r="E7" s="304">
        <v>5</v>
      </c>
      <c r="F7" s="184">
        <v>6</v>
      </c>
      <c r="G7" s="184">
        <v>7</v>
      </c>
      <c r="H7" s="184">
        <v>8</v>
      </c>
      <c r="I7" s="201" t="s">
        <v>46</v>
      </c>
      <c r="J7" s="201" t="s">
        <v>17</v>
      </c>
      <c r="K7" s="201" t="s">
        <v>47</v>
      </c>
      <c r="L7" s="201" t="s">
        <v>153</v>
      </c>
      <c r="M7" s="184">
        <v>13</v>
      </c>
      <c r="N7" s="184">
        <v>14</v>
      </c>
      <c r="O7" s="184">
        <v>15</v>
      </c>
      <c r="P7" s="184">
        <v>16</v>
      </c>
      <c r="Q7" s="184">
        <v>17</v>
      </c>
      <c r="R7" s="184">
        <v>18</v>
      </c>
      <c r="S7" s="184">
        <v>19</v>
      </c>
    </row>
    <row r="8" spans="1:20" s="97" customFormat="1" ht="14.25" customHeight="1">
      <c r="A8" s="594">
        <v>703</v>
      </c>
      <c r="B8" s="530" t="s">
        <v>648</v>
      </c>
      <c r="C8" s="552" t="s">
        <v>616</v>
      </c>
      <c r="D8" s="533" t="s">
        <v>649</v>
      </c>
      <c r="E8" s="490" t="s">
        <v>650</v>
      </c>
      <c r="F8" s="584" t="s">
        <v>651</v>
      </c>
      <c r="G8" s="558">
        <v>39448</v>
      </c>
      <c r="H8" s="584" t="s">
        <v>195</v>
      </c>
      <c r="I8" s="202" t="s">
        <v>3</v>
      </c>
      <c r="J8" s="202" t="s">
        <v>263</v>
      </c>
      <c r="K8" s="202" t="s">
        <v>652</v>
      </c>
      <c r="L8" s="202" t="s">
        <v>56</v>
      </c>
      <c r="M8" s="203">
        <f>SUM(M9:M10)</f>
        <v>1285700</v>
      </c>
      <c r="N8" s="203">
        <f>SUM(N9:N10)</f>
        <v>1211238.07</v>
      </c>
      <c r="O8" s="203">
        <f>O9+O10</f>
        <v>128900</v>
      </c>
      <c r="P8" s="203">
        <f>P9+P10</f>
        <v>0</v>
      </c>
      <c r="Q8" s="203">
        <f>Q9+Q10</f>
        <v>0</v>
      </c>
      <c r="R8" s="203">
        <f>R9+R10</f>
        <v>0</v>
      </c>
      <c r="S8" s="87"/>
    </row>
    <row r="9" spans="1:20" s="97" customFormat="1" ht="14.25" customHeight="1">
      <c r="A9" s="595"/>
      <c r="B9" s="531"/>
      <c r="C9" s="643"/>
      <c r="D9" s="534"/>
      <c r="E9" s="491"/>
      <c r="F9" s="593"/>
      <c r="G9" s="608"/>
      <c r="H9" s="593"/>
      <c r="I9" s="202" t="s">
        <v>3</v>
      </c>
      <c r="J9" s="202" t="s">
        <v>263</v>
      </c>
      <c r="K9" s="202" t="s">
        <v>652</v>
      </c>
      <c r="L9" s="202" t="s">
        <v>554</v>
      </c>
      <c r="M9" s="203">
        <v>988800</v>
      </c>
      <c r="N9" s="203">
        <v>930707.03</v>
      </c>
      <c r="O9" s="203">
        <v>100600</v>
      </c>
      <c r="P9" s="203">
        <v>0</v>
      </c>
      <c r="Q9" s="203">
        <v>0</v>
      </c>
      <c r="R9" s="203">
        <v>0</v>
      </c>
      <c r="S9" s="87">
        <v>3</v>
      </c>
    </row>
    <row r="10" spans="1:20" s="97" customFormat="1" ht="14.25" customHeight="1">
      <c r="A10" s="595"/>
      <c r="B10" s="531"/>
      <c r="C10" s="643"/>
      <c r="D10" s="534"/>
      <c r="E10" s="491"/>
      <c r="F10" s="593"/>
      <c r="G10" s="608"/>
      <c r="H10" s="593"/>
      <c r="I10" s="201" t="s">
        <v>3</v>
      </c>
      <c r="J10" s="202" t="s">
        <v>263</v>
      </c>
      <c r="K10" s="202" t="s">
        <v>653</v>
      </c>
      <c r="L10" s="202" t="s">
        <v>555</v>
      </c>
      <c r="M10" s="203">
        <v>296900</v>
      </c>
      <c r="N10" s="203">
        <v>280531.03999999998</v>
      </c>
      <c r="O10" s="203">
        <v>28300</v>
      </c>
      <c r="P10" s="203">
        <v>0</v>
      </c>
      <c r="Q10" s="203">
        <v>0</v>
      </c>
      <c r="R10" s="203">
        <v>0</v>
      </c>
      <c r="S10" s="87">
        <v>3</v>
      </c>
    </row>
    <row r="11" spans="1:20" s="97" customFormat="1" ht="14.25" customHeight="1">
      <c r="A11" s="595"/>
      <c r="B11" s="531"/>
      <c r="C11" s="643"/>
      <c r="D11" s="534"/>
      <c r="E11" s="491"/>
      <c r="F11" s="593"/>
      <c r="G11" s="608"/>
      <c r="H11" s="593"/>
      <c r="I11" s="202" t="s">
        <v>3</v>
      </c>
      <c r="J11" s="202" t="s">
        <v>16</v>
      </c>
      <c r="K11" s="202" t="s">
        <v>652</v>
      </c>
      <c r="L11" s="202" t="s">
        <v>56</v>
      </c>
      <c r="M11" s="203">
        <f t="shared" ref="M11:R11" si="0">SUM(M12:M13)</f>
        <v>898900</v>
      </c>
      <c r="N11" s="203">
        <f t="shared" si="0"/>
        <v>898521.07</v>
      </c>
      <c r="O11" s="203">
        <f t="shared" si="0"/>
        <v>1059400</v>
      </c>
      <c r="P11" s="203">
        <f t="shared" si="0"/>
        <v>1186200</v>
      </c>
      <c r="Q11" s="203">
        <f t="shared" si="0"/>
        <v>1186200</v>
      </c>
      <c r="R11" s="203">
        <f t="shared" si="0"/>
        <v>1186200</v>
      </c>
      <c r="S11" s="87"/>
    </row>
    <row r="12" spans="1:20" s="97" customFormat="1" ht="14.25" customHeight="1">
      <c r="A12" s="595"/>
      <c r="B12" s="531"/>
      <c r="C12" s="643"/>
      <c r="D12" s="534"/>
      <c r="E12" s="491"/>
      <c r="F12" s="593"/>
      <c r="G12" s="608"/>
      <c r="H12" s="593"/>
      <c r="I12" s="202" t="s">
        <v>3</v>
      </c>
      <c r="J12" s="202" t="s">
        <v>16</v>
      </c>
      <c r="K12" s="202" t="s">
        <v>652</v>
      </c>
      <c r="L12" s="202" t="s">
        <v>554</v>
      </c>
      <c r="M12" s="203">
        <v>693600</v>
      </c>
      <c r="N12" s="203">
        <v>693443.99</v>
      </c>
      <c r="O12" s="203">
        <v>813300</v>
      </c>
      <c r="P12" s="203">
        <v>911100</v>
      </c>
      <c r="Q12" s="203">
        <v>911100</v>
      </c>
      <c r="R12" s="203">
        <v>911100</v>
      </c>
      <c r="S12" s="87">
        <v>3</v>
      </c>
    </row>
    <row r="13" spans="1:20" s="97" customFormat="1" ht="14.25" customHeight="1">
      <c r="A13" s="595"/>
      <c r="B13" s="532"/>
      <c r="C13" s="644"/>
      <c r="D13" s="204"/>
      <c r="E13" s="492"/>
      <c r="F13" s="576"/>
      <c r="G13" s="609"/>
      <c r="H13" s="576"/>
      <c r="I13" s="201" t="s">
        <v>3</v>
      </c>
      <c r="J13" s="201" t="s">
        <v>16</v>
      </c>
      <c r="K13" s="201" t="s">
        <v>652</v>
      </c>
      <c r="L13" s="201" t="s">
        <v>555</v>
      </c>
      <c r="M13" s="203">
        <v>205300</v>
      </c>
      <c r="N13" s="203">
        <v>205077.08</v>
      </c>
      <c r="O13" s="203">
        <v>246100</v>
      </c>
      <c r="P13" s="203">
        <v>275100</v>
      </c>
      <c r="Q13" s="203">
        <v>275100</v>
      </c>
      <c r="R13" s="203">
        <v>275100</v>
      </c>
      <c r="S13" s="87">
        <v>3</v>
      </c>
    </row>
    <row r="14" spans="1:20" s="97" customFormat="1" ht="14.25" customHeight="1">
      <c r="A14" s="596"/>
      <c r="B14" s="536" t="s">
        <v>654</v>
      </c>
      <c r="C14" s="549" t="s">
        <v>655</v>
      </c>
      <c r="D14" s="549" t="s">
        <v>649</v>
      </c>
      <c r="E14" s="564" t="s">
        <v>656</v>
      </c>
      <c r="F14" s="186" t="s">
        <v>657</v>
      </c>
      <c r="G14" s="206">
        <v>39083</v>
      </c>
      <c r="H14" s="533" t="s">
        <v>195</v>
      </c>
      <c r="I14" s="201" t="s">
        <v>3</v>
      </c>
      <c r="J14" s="201" t="s">
        <v>16</v>
      </c>
      <c r="K14" s="201" t="s">
        <v>658</v>
      </c>
      <c r="L14" s="201" t="s">
        <v>56</v>
      </c>
      <c r="M14" s="203">
        <f t="shared" ref="M14:R14" si="1">SUM(M15:M16)</f>
        <v>1100</v>
      </c>
      <c r="N14" s="203">
        <f t="shared" si="1"/>
        <v>2.1800000000000002</v>
      </c>
      <c r="O14" s="203">
        <f t="shared" si="1"/>
        <v>1500</v>
      </c>
      <c r="P14" s="203">
        <f t="shared" si="1"/>
        <v>2500</v>
      </c>
      <c r="Q14" s="203">
        <f t="shared" si="1"/>
        <v>500</v>
      </c>
      <c r="R14" s="203">
        <f t="shared" si="1"/>
        <v>500</v>
      </c>
      <c r="S14" s="87"/>
    </row>
    <row r="15" spans="1:20" s="97" customFormat="1" ht="14.25" customHeight="1">
      <c r="A15" s="596"/>
      <c r="B15" s="538"/>
      <c r="C15" s="551"/>
      <c r="D15" s="640"/>
      <c r="E15" s="569"/>
      <c r="F15" s="186"/>
      <c r="G15" s="206"/>
      <c r="H15" s="534"/>
      <c r="I15" s="201" t="s">
        <v>3</v>
      </c>
      <c r="J15" s="201" t="s">
        <v>16</v>
      </c>
      <c r="K15" s="201" t="s">
        <v>658</v>
      </c>
      <c r="L15" s="201" t="s">
        <v>8</v>
      </c>
      <c r="M15" s="203">
        <v>600</v>
      </c>
      <c r="N15" s="203">
        <v>0</v>
      </c>
      <c r="O15" s="203">
        <v>1000</v>
      </c>
      <c r="P15" s="203">
        <v>2000</v>
      </c>
      <c r="Q15" s="203">
        <v>0</v>
      </c>
      <c r="R15" s="203">
        <v>0</v>
      </c>
      <c r="S15" s="87">
        <v>3</v>
      </c>
    </row>
    <row r="16" spans="1:20" s="97" customFormat="1" ht="14.25" customHeight="1">
      <c r="A16" s="596"/>
      <c r="B16" s="537"/>
      <c r="C16" s="550"/>
      <c r="D16" s="641"/>
      <c r="E16" s="573"/>
      <c r="F16" s="182"/>
      <c r="G16" s="208"/>
      <c r="H16" s="535"/>
      <c r="I16" s="201" t="s">
        <v>3</v>
      </c>
      <c r="J16" s="201" t="s">
        <v>16</v>
      </c>
      <c r="K16" s="201" t="s">
        <v>658</v>
      </c>
      <c r="L16" s="201" t="s">
        <v>38</v>
      </c>
      <c r="M16" s="203">
        <v>500</v>
      </c>
      <c r="N16" s="203">
        <v>2.1800000000000002</v>
      </c>
      <c r="O16" s="203">
        <v>500</v>
      </c>
      <c r="P16" s="203">
        <v>500</v>
      </c>
      <c r="Q16" s="203">
        <v>500</v>
      </c>
      <c r="R16" s="203">
        <v>500</v>
      </c>
      <c r="S16" s="87">
        <v>3</v>
      </c>
    </row>
    <row r="17" spans="1:19" s="97" customFormat="1" ht="14.25" customHeight="1">
      <c r="A17" s="596"/>
      <c r="B17" s="536" t="s">
        <v>659</v>
      </c>
      <c r="C17" s="598" t="s">
        <v>660</v>
      </c>
      <c r="D17" s="559" t="s">
        <v>661</v>
      </c>
      <c r="E17" s="329" t="s">
        <v>662</v>
      </c>
      <c r="F17" s="183" t="s">
        <v>663</v>
      </c>
      <c r="G17" s="210">
        <v>39448</v>
      </c>
      <c r="H17" s="29" t="s">
        <v>195</v>
      </c>
      <c r="I17" s="201" t="s">
        <v>3</v>
      </c>
      <c r="J17" s="201" t="s">
        <v>2</v>
      </c>
      <c r="K17" s="201" t="s">
        <v>664</v>
      </c>
      <c r="L17" s="201" t="s">
        <v>56</v>
      </c>
      <c r="M17" s="203">
        <f t="shared" ref="M17:R17" si="2">SUM(M18:M20)</f>
        <v>480299.99999999994</v>
      </c>
      <c r="N17" s="203">
        <f t="shared" si="2"/>
        <v>480299.99999999994</v>
      </c>
      <c r="O17" s="203">
        <f t="shared" si="2"/>
        <v>489000</v>
      </c>
      <c r="P17" s="203">
        <f t="shared" si="2"/>
        <v>1206400</v>
      </c>
      <c r="Q17" s="203">
        <f t="shared" si="2"/>
        <v>1206400</v>
      </c>
      <c r="R17" s="203">
        <f t="shared" si="2"/>
        <v>1206400</v>
      </c>
      <c r="S17" s="87"/>
    </row>
    <row r="18" spans="1:19" s="97" customFormat="1" ht="14.25" customHeight="1">
      <c r="A18" s="596"/>
      <c r="B18" s="538"/>
      <c r="C18" s="643"/>
      <c r="D18" s="640"/>
      <c r="E18" s="569" t="s">
        <v>665</v>
      </c>
      <c r="F18" s="570" t="s">
        <v>666</v>
      </c>
      <c r="G18" s="568">
        <v>38749</v>
      </c>
      <c r="H18" s="570" t="s">
        <v>195</v>
      </c>
      <c r="I18" s="201" t="s">
        <v>3</v>
      </c>
      <c r="J18" s="201" t="s">
        <v>2</v>
      </c>
      <c r="K18" s="201" t="s">
        <v>664</v>
      </c>
      <c r="L18" s="201" t="s">
        <v>554</v>
      </c>
      <c r="M18" s="203">
        <v>301823.87</v>
      </c>
      <c r="N18" s="203">
        <v>301823.87</v>
      </c>
      <c r="O18" s="203">
        <v>301400</v>
      </c>
      <c r="P18" s="203">
        <v>855200</v>
      </c>
      <c r="Q18" s="203">
        <v>855200</v>
      </c>
      <c r="R18" s="203">
        <v>855200</v>
      </c>
      <c r="S18" s="87">
        <v>3</v>
      </c>
    </row>
    <row r="19" spans="1:19" s="97" customFormat="1" ht="14.25" customHeight="1">
      <c r="A19" s="596"/>
      <c r="B19" s="538"/>
      <c r="C19" s="643"/>
      <c r="D19" s="640"/>
      <c r="E19" s="569"/>
      <c r="F19" s="570"/>
      <c r="G19" s="568"/>
      <c r="H19" s="570"/>
      <c r="I19" s="201" t="s">
        <v>3</v>
      </c>
      <c r="J19" s="201" t="s">
        <v>2</v>
      </c>
      <c r="K19" s="201" t="s">
        <v>664</v>
      </c>
      <c r="L19" s="201" t="s">
        <v>555</v>
      </c>
      <c r="M19" s="203">
        <v>89942.84</v>
      </c>
      <c r="N19" s="203">
        <v>89942.84</v>
      </c>
      <c r="O19" s="203">
        <v>91000</v>
      </c>
      <c r="P19" s="203">
        <v>258300</v>
      </c>
      <c r="Q19" s="203">
        <v>258300</v>
      </c>
      <c r="R19" s="203">
        <v>258300</v>
      </c>
      <c r="S19" s="87">
        <v>3</v>
      </c>
    </row>
    <row r="20" spans="1:19" s="97" customFormat="1" ht="14.25" customHeight="1">
      <c r="A20" s="596"/>
      <c r="B20" s="537"/>
      <c r="C20" s="644"/>
      <c r="D20" s="641"/>
      <c r="E20" s="573"/>
      <c r="F20" s="581"/>
      <c r="G20" s="568"/>
      <c r="H20" s="570"/>
      <c r="I20" s="201" t="s">
        <v>3</v>
      </c>
      <c r="J20" s="201" t="s">
        <v>2</v>
      </c>
      <c r="K20" s="201" t="s">
        <v>664</v>
      </c>
      <c r="L20" s="201" t="s">
        <v>8</v>
      </c>
      <c r="M20" s="203">
        <v>88533.29</v>
      </c>
      <c r="N20" s="203">
        <v>88533.29</v>
      </c>
      <c r="O20" s="203">
        <v>96600</v>
      </c>
      <c r="P20" s="203">
        <v>92900</v>
      </c>
      <c r="Q20" s="203">
        <v>92900</v>
      </c>
      <c r="R20" s="203">
        <v>92900</v>
      </c>
      <c r="S20" s="87">
        <v>3</v>
      </c>
    </row>
    <row r="21" spans="1:19" s="97" customFormat="1" ht="14.25" customHeight="1">
      <c r="A21" s="596"/>
      <c r="B21" s="536" t="s">
        <v>667</v>
      </c>
      <c r="C21" s="598" t="s">
        <v>668</v>
      </c>
      <c r="D21" s="559" t="s">
        <v>669</v>
      </c>
      <c r="E21" s="330" t="s">
        <v>670</v>
      </c>
      <c r="F21" s="186" t="s">
        <v>663</v>
      </c>
      <c r="G21" s="210">
        <v>39448</v>
      </c>
      <c r="H21" s="29" t="s">
        <v>195</v>
      </c>
      <c r="I21" s="201" t="s">
        <v>3</v>
      </c>
      <c r="J21" s="201" t="s">
        <v>2</v>
      </c>
      <c r="K21" s="201" t="s">
        <v>671</v>
      </c>
      <c r="L21" s="201" t="s">
        <v>56</v>
      </c>
      <c r="M21" s="203">
        <f t="shared" ref="M21:R21" si="3">SUM(M22:M24)</f>
        <v>449000</v>
      </c>
      <c r="N21" s="203">
        <f t="shared" si="3"/>
        <v>449000</v>
      </c>
      <c r="O21" s="203">
        <f t="shared" si="3"/>
        <v>463000</v>
      </c>
      <c r="P21" s="203">
        <f t="shared" si="3"/>
        <v>483300</v>
      </c>
      <c r="Q21" s="203">
        <f t="shared" si="3"/>
        <v>483300</v>
      </c>
      <c r="R21" s="203">
        <f t="shared" si="3"/>
        <v>483300</v>
      </c>
      <c r="S21" s="87"/>
    </row>
    <row r="22" spans="1:19" s="97" customFormat="1" ht="14.25" customHeight="1">
      <c r="A22" s="596"/>
      <c r="B22" s="538"/>
      <c r="C22" s="643"/>
      <c r="D22" s="640"/>
      <c r="E22" s="569" t="s">
        <v>672</v>
      </c>
      <c r="F22" s="186" t="s">
        <v>188</v>
      </c>
      <c r="G22" s="206">
        <v>39083</v>
      </c>
      <c r="H22" s="41" t="s">
        <v>195</v>
      </c>
      <c r="I22" s="98" t="s">
        <v>3</v>
      </c>
      <c r="J22" s="98" t="s">
        <v>2</v>
      </c>
      <c r="K22" s="201" t="s">
        <v>671</v>
      </c>
      <c r="L22" s="98" t="s">
        <v>554</v>
      </c>
      <c r="M22" s="211">
        <v>312180.87</v>
      </c>
      <c r="N22" s="211">
        <v>312180.87</v>
      </c>
      <c r="O22" s="211">
        <v>312300</v>
      </c>
      <c r="P22" s="211">
        <v>328000</v>
      </c>
      <c r="Q22" s="211">
        <v>328000</v>
      </c>
      <c r="R22" s="211">
        <v>328000</v>
      </c>
      <c r="S22" s="212">
        <v>3</v>
      </c>
    </row>
    <row r="23" spans="1:19" s="97" customFormat="1" ht="14.25" customHeight="1">
      <c r="A23" s="596"/>
      <c r="B23" s="538"/>
      <c r="C23" s="643"/>
      <c r="D23" s="640"/>
      <c r="E23" s="569"/>
      <c r="F23" s="186"/>
      <c r="G23" s="206"/>
      <c r="H23" s="186"/>
      <c r="I23" s="98" t="s">
        <v>3</v>
      </c>
      <c r="J23" s="98" t="s">
        <v>2</v>
      </c>
      <c r="K23" s="98" t="s">
        <v>671</v>
      </c>
      <c r="L23" s="98" t="s">
        <v>555</v>
      </c>
      <c r="M23" s="211">
        <v>93070.64</v>
      </c>
      <c r="N23" s="211">
        <v>93070.64</v>
      </c>
      <c r="O23" s="211">
        <v>94300</v>
      </c>
      <c r="P23" s="211">
        <v>98900</v>
      </c>
      <c r="Q23" s="211">
        <v>98900</v>
      </c>
      <c r="R23" s="211">
        <v>98900</v>
      </c>
      <c r="S23" s="212">
        <v>3</v>
      </c>
    </row>
    <row r="24" spans="1:19" s="97" customFormat="1" ht="14.25" customHeight="1">
      <c r="A24" s="596"/>
      <c r="B24" s="537"/>
      <c r="C24" s="644"/>
      <c r="D24" s="641"/>
      <c r="E24" s="569"/>
      <c r="F24" s="186"/>
      <c r="G24" s="206"/>
      <c r="H24" s="186"/>
      <c r="I24" s="201" t="s">
        <v>3</v>
      </c>
      <c r="J24" s="201" t="s">
        <v>2</v>
      </c>
      <c r="K24" s="201" t="s">
        <v>671</v>
      </c>
      <c r="L24" s="201" t="s">
        <v>8</v>
      </c>
      <c r="M24" s="203">
        <v>43748.49</v>
      </c>
      <c r="N24" s="203">
        <v>43748.49</v>
      </c>
      <c r="O24" s="203">
        <v>56400</v>
      </c>
      <c r="P24" s="203">
        <v>56400</v>
      </c>
      <c r="Q24" s="203">
        <v>56400</v>
      </c>
      <c r="R24" s="203">
        <v>56400</v>
      </c>
      <c r="S24" s="87">
        <v>3</v>
      </c>
    </row>
    <row r="25" spans="1:19" s="97" customFormat="1" ht="14.25" customHeight="1">
      <c r="A25" s="596"/>
      <c r="B25" s="305" t="s">
        <v>673</v>
      </c>
      <c r="C25" s="552" t="s">
        <v>674</v>
      </c>
      <c r="D25" s="205" t="s">
        <v>675</v>
      </c>
      <c r="E25" s="329" t="s">
        <v>676</v>
      </c>
      <c r="F25" s="186" t="s">
        <v>188</v>
      </c>
      <c r="G25" s="210">
        <v>40651</v>
      </c>
      <c r="H25" s="29" t="s">
        <v>195</v>
      </c>
      <c r="I25" s="201" t="s">
        <v>3</v>
      </c>
      <c r="J25" s="201" t="s">
        <v>2</v>
      </c>
      <c r="K25" s="201" t="s">
        <v>652</v>
      </c>
      <c r="L25" s="201" t="s">
        <v>56</v>
      </c>
      <c r="M25" s="203">
        <f t="shared" ref="M25:R25" si="4">SUM(M26:M28)</f>
        <v>14397500</v>
      </c>
      <c r="N25" s="203">
        <f t="shared" si="4"/>
        <v>13655126.140000001</v>
      </c>
      <c r="O25" s="203">
        <f t="shared" si="4"/>
        <v>16991800</v>
      </c>
      <c r="P25" s="203">
        <f t="shared" si="4"/>
        <v>17622100</v>
      </c>
      <c r="Q25" s="203">
        <f t="shared" si="4"/>
        <v>17622100</v>
      </c>
      <c r="R25" s="203">
        <f t="shared" si="4"/>
        <v>17622100</v>
      </c>
      <c r="S25" s="87"/>
    </row>
    <row r="26" spans="1:19" s="97" customFormat="1" ht="14.25" customHeight="1">
      <c r="A26" s="596"/>
      <c r="B26" s="306"/>
      <c r="C26" s="643"/>
      <c r="D26" s="207"/>
      <c r="E26" s="569" t="s">
        <v>677</v>
      </c>
      <c r="F26" s="570" t="s">
        <v>678</v>
      </c>
      <c r="G26" s="568">
        <v>39448</v>
      </c>
      <c r="H26" s="534" t="s">
        <v>195</v>
      </c>
      <c r="I26" s="98" t="s">
        <v>3</v>
      </c>
      <c r="J26" s="98" t="s">
        <v>2</v>
      </c>
      <c r="K26" s="201" t="s">
        <v>652</v>
      </c>
      <c r="L26" s="98" t="s">
        <v>554</v>
      </c>
      <c r="M26" s="211">
        <v>10938600</v>
      </c>
      <c r="N26" s="211">
        <v>10395860.779999999</v>
      </c>
      <c r="O26" s="211">
        <v>13010500</v>
      </c>
      <c r="P26" s="211">
        <v>13534600</v>
      </c>
      <c r="Q26" s="211">
        <v>13534600</v>
      </c>
      <c r="R26" s="211">
        <v>13534600</v>
      </c>
      <c r="S26" s="212">
        <v>3</v>
      </c>
    </row>
    <row r="27" spans="1:19" s="97" customFormat="1" ht="14.25" customHeight="1">
      <c r="A27" s="596"/>
      <c r="B27" s="306"/>
      <c r="C27" s="643"/>
      <c r="D27" s="207"/>
      <c r="E27" s="569"/>
      <c r="F27" s="570"/>
      <c r="G27" s="568"/>
      <c r="H27" s="534"/>
      <c r="I27" s="98" t="s">
        <v>3</v>
      </c>
      <c r="J27" s="98" t="s">
        <v>2</v>
      </c>
      <c r="K27" s="201" t="s">
        <v>652</v>
      </c>
      <c r="L27" s="98" t="s">
        <v>619</v>
      </c>
      <c r="M27" s="211">
        <v>161100</v>
      </c>
      <c r="N27" s="211">
        <v>161070.72</v>
      </c>
      <c r="O27" s="211">
        <v>40000</v>
      </c>
      <c r="P27" s="211">
        <v>0</v>
      </c>
      <c r="Q27" s="211">
        <v>0</v>
      </c>
      <c r="R27" s="211">
        <v>0</v>
      </c>
      <c r="S27" s="212">
        <v>3</v>
      </c>
    </row>
    <row r="28" spans="1:19" s="97" customFormat="1" ht="14.25" customHeight="1">
      <c r="A28" s="596"/>
      <c r="B28" s="307"/>
      <c r="C28" s="644"/>
      <c r="D28" s="204"/>
      <c r="E28" s="573"/>
      <c r="F28" s="581"/>
      <c r="G28" s="582"/>
      <c r="H28" s="535"/>
      <c r="I28" s="202" t="s">
        <v>3</v>
      </c>
      <c r="J28" s="202" t="s">
        <v>2</v>
      </c>
      <c r="K28" s="202" t="s">
        <v>652</v>
      </c>
      <c r="L28" s="202" t="s">
        <v>555</v>
      </c>
      <c r="M28" s="203">
        <v>3297800</v>
      </c>
      <c r="N28" s="203">
        <v>3098194.64</v>
      </c>
      <c r="O28" s="203">
        <v>3941300</v>
      </c>
      <c r="P28" s="203">
        <v>4087500</v>
      </c>
      <c r="Q28" s="203">
        <v>4087500</v>
      </c>
      <c r="R28" s="203">
        <v>4087500</v>
      </c>
      <c r="S28" s="87">
        <v>3</v>
      </c>
    </row>
    <row r="29" spans="1:19" s="97" customFormat="1" ht="14.25" customHeight="1">
      <c r="A29" s="596"/>
      <c r="B29" s="604" t="s">
        <v>679</v>
      </c>
      <c r="C29" s="619" t="s">
        <v>655</v>
      </c>
      <c r="D29" s="214" t="s">
        <v>675</v>
      </c>
      <c r="E29" s="645" t="s">
        <v>680</v>
      </c>
      <c r="F29" s="181" t="s">
        <v>681</v>
      </c>
      <c r="G29" s="622">
        <v>40651</v>
      </c>
      <c r="H29" s="623" t="s">
        <v>195</v>
      </c>
      <c r="I29" s="201" t="s">
        <v>3</v>
      </c>
      <c r="J29" s="201" t="s">
        <v>2</v>
      </c>
      <c r="K29" s="201" t="s">
        <v>658</v>
      </c>
      <c r="L29" s="201" t="s">
        <v>56</v>
      </c>
      <c r="M29" s="203">
        <f t="shared" ref="M29:R29" si="5">SUM(M30:M31)</f>
        <v>25400</v>
      </c>
      <c r="N29" s="203">
        <f t="shared" si="5"/>
        <v>16204.21</v>
      </c>
      <c r="O29" s="203">
        <f t="shared" si="5"/>
        <v>137500</v>
      </c>
      <c r="P29" s="203">
        <f t="shared" si="5"/>
        <v>21500</v>
      </c>
      <c r="Q29" s="203">
        <f t="shared" si="5"/>
        <v>21500</v>
      </c>
      <c r="R29" s="203">
        <f t="shared" si="5"/>
        <v>21500</v>
      </c>
      <c r="S29" s="184"/>
    </row>
    <row r="30" spans="1:19" s="97" customFormat="1" ht="14.25" customHeight="1">
      <c r="A30" s="596"/>
      <c r="B30" s="604"/>
      <c r="C30" s="619"/>
      <c r="D30" s="214"/>
      <c r="E30" s="645"/>
      <c r="F30" s="646"/>
      <c r="G30" s="622"/>
      <c r="H30" s="623"/>
      <c r="I30" s="201" t="s">
        <v>3</v>
      </c>
      <c r="J30" s="201" t="s">
        <v>2</v>
      </c>
      <c r="K30" s="201" t="s">
        <v>658</v>
      </c>
      <c r="L30" s="201" t="s">
        <v>8</v>
      </c>
      <c r="M30" s="203">
        <v>24400</v>
      </c>
      <c r="N30" s="203">
        <v>16137.48</v>
      </c>
      <c r="O30" s="203">
        <v>136500</v>
      </c>
      <c r="P30" s="203">
        <v>20500</v>
      </c>
      <c r="Q30" s="203">
        <v>20500</v>
      </c>
      <c r="R30" s="203">
        <v>20500</v>
      </c>
      <c r="S30" s="47">
        <v>3</v>
      </c>
    </row>
    <row r="31" spans="1:19" s="215" customFormat="1" ht="14.25" customHeight="1">
      <c r="A31" s="596"/>
      <c r="B31" s="604"/>
      <c r="C31" s="619"/>
      <c r="D31" s="214"/>
      <c r="E31" s="645"/>
      <c r="F31" s="646"/>
      <c r="G31" s="622"/>
      <c r="H31" s="623"/>
      <c r="I31" s="201" t="s">
        <v>3</v>
      </c>
      <c r="J31" s="201" t="s">
        <v>2</v>
      </c>
      <c r="K31" s="201" t="s">
        <v>658</v>
      </c>
      <c r="L31" s="201" t="s">
        <v>38</v>
      </c>
      <c r="M31" s="203">
        <v>1000</v>
      </c>
      <c r="N31" s="203">
        <v>66.73</v>
      </c>
      <c r="O31" s="203">
        <v>1000</v>
      </c>
      <c r="P31" s="203">
        <v>1000</v>
      </c>
      <c r="Q31" s="203">
        <v>1000</v>
      </c>
      <c r="R31" s="203">
        <v>1000</v>
      </c>
      <c r="S31" s="184">
        <v>3</v>
      </c>
    </row>
    <row r="32" spans="1:19" s="97" customFormat="1" ht="58.5" customHeight="1">
      <c r="A32" s="596"/>
      <c r="B32" s="308" t="s">
        <v>682</v>
      </c>
      <c r="C32" s="214" t="s">
        <v>683</v>
      </c>
      <c r="D32" s="214" t="s">
        <v>684</v>
      </c>
      <c r="E32" s="331" t="s">
        <v>685</v>
      </c>
      <c r="F32" s="184" t="s">
        <v>188</v>
      </c>
      <c r="G32" s="217">
        <v>43101</v>
      </c>
      <c r="H32" s="28" t="s">
        <v>195</v>
      </c>
      <c r="I32" s="201" t="s">
        <v>3</v>
      </c>
      <c r="J32" s="201" t="s">
        <v>2</v>
      </c>
      <c r="K32" s="201" t="s">
        <v>686</v>
      </c>
      <c r="L32" s="201" t="s">
        <v>8</v>
      </c>
      <c r="M32" s="203">
        <v>28000</v>
      </c>
      <c r="N32" s="203" t="s">
        <v>687</v>
      </c>
      <c r="O32" s="203">
        <v>172700</v>
      </c>
      <c r="P32" s="203">
        <v>113500</v>
      </c>
      <c r="Q32" s="203">
        <v>113500</v>
      </c>
      <c r="R32" s="203">
        <v>113500</v>
      </c>
      <c r="S32" s="201"/>
    </row>
    <row r="33" spans="1:19" s="97" customFormat="1" ht="14.25" customHeight="1">
      <c r="A33" s="596"/>
      <c r="B33" s="536" t="s">
        <v>688</v>
      </c>
      <c r="C33" s="549" t="s">
        <v>689</v>
      </c>
      <c r="D33" s="205" t="s">
        <v>675</v>
      </c>
      <c r="E33" s="330" t="s">
        <v>676</v>
      </c>
      <c r="F33" s="186" t="s">
        <v>188</v>
      </c>
      <c r="G33" s="206">
        <v>40651</v>
      </c>
      <c r="H33" s="41" t="s">
        <v>195</v>
      </c>
      <c r="I33" s="218" t="s">
        <v>3</v>
      </c>
      <c r="J33" s="218" t="s">
        <v>2</v>
      </c>
      <c r="K33" s="218" t="s">
        <v>690</v>
      </c>
      <c r="L33" s="218" t="s">
        <v>56</v>
      </c>
      <c r="M33" s="203">
        <f t="shared" ref="M33:R33" si="6">SUM(M34:M35)</f>
        <v>2135100</v>
      </c>
      <c r="N33" s="203">
        <f t="shared" si="6"/>
        <v>1903216.5999999999</v>
      </c>
      <c r="O33" s="203">
        <f t="shared" si="6"/>
        <v>2121300</v>
      </c>
      <c r="P33" s="203">
        <f t="shared" si="6"/>
        <v>2264000</v>
      </c>
      <c r="Q33" s="203">
        <f t="shared" si="6"/>
        <v>2264000</v>
      </c>
      <c r="R33" s="203">
        <f t="shared" si="6"/>
        <v>2264000</v>
      </c>
      <c r="S33" s="54"/>
    </row>
    <row r="34" spans="1:19" s="97" customFormat="1" ht="14.25" customHeight="1">
      <c r="A34" s="596"/>
      <c r="B34" s="538"/>
      <c r="C34" s="551"/>
      <c r="D34" s="207"/>
      <c r="E34" s="569" t="s">
        <v>677</v>
      </c>
      <c r="F34" s="570" t="s">
        <v>188</v>
      </c>
      <c r="G34" s="568">
        <v>39448</v>
      </c>
      <c r="H34" s="534" t="s">
        <v>195</v>
      </c>
      <c r="I34" s="219" t="s">
        <v>3</v>
      </c>
      <c r="J34" s="219" t="s">
        <v>2</v>
      </c>
      <c r="K34" s="219" t="s">
        <v>690</v>
      </c>
      <c r="L34" s="219" t="s">
        <v>554</v>
      </c>
      <c r="M34" s="211">
        <v>1693600</v>
      </c>
      <c r="N34" s="211">
        <v>1493952.9</v>
      </c>
      <c r="O34" s="211">
        <v>1682400</v>
      </c>
      <c r="P34" s="211">
        <v>1774600</v>
      </c>
      <c r="Q34" s="211">
        <v>1774600</v>
      </c>
      <c r="R34" s="211">
        <v>1774600</v>
      </c>
      <c r="S34" s="212">
        <v>3</v>
      </c>
    </row>
    <row r="35" spans="1:19" s="97" customFormat="1" ht="14.25" customHeight="1">
      <c r="A35" s="596"/>
      <c r="B35" s="537"/>
      <c r="C35" s="550"/>
      <c r="D35" s="204"/>
      <c r="E35" s="573"/>
      <c r="F35" s="581"/>
      <c r="G35" s="582"/>
      <c r="H35" s="535"/>
      <c r="I35" s="202" t="s">
        <v>3</v>
      </c>
      <c r="J35" s="202" t="s">
        <v>2</v>
      </c>
      <c r="K35" s="202" t="s">
        <v>690</v>
      </c>
      <c r="L35" s="202" t="s">
        <v>555</v>
      </c>
      <c r="M35" s="203">
        <v>441500</v>
      </c>
      <c r="N35" s="203">
        <v>409263.7</v>
      </c>
      <c r="O35" s="203">
        <v>438900</v>
      </c>
      <c r="P35" s="203">
        <v>489400</v>
      </c>
      <c r="Q35" s="203">
        <v>489400</v>
      </c>
      <c r="R35" s="203">
        <v>489400</v>
      </c>
      <c r="S35" s="87">
        <v>3</v>
      </c>
    </row>
    <row r="36" spans="1:19" s="97" customFormat="1" ht="14.25" customHeight="1">
      <c r="A36" s="596"/>
      <c r="B36" s="308" t="s">
        <v>691</v>
      </c>
      <c r="C36" s="21" t="s">
        <v>692</v>
      </c>
      <c r="D36" s="205" t="s">
        <v>693</v>
      </c>
      <c r="E36" s="309" t="s">
        <v>694</v>
      </c>
      <c r="F36" s="181" t="s">
        <v>678</v>
      </c>
      <c r="G36" s="217">
        <v>38807</v>
      </c>
      <c r="H36" s="29" t="s">
        <v>195</v>
      </c>
      <c r="I36" s="202" t="s">
        <v>3</v>
      </c>
      <c r="J36" s="202" t="s">
        <v>695</v>
      </c>
      <c r="K36" s="202" t="s">
        <v>696</v>
      </c>
      <c r="L36" s="202" t="s">
        <v>8</v>
      </c>
      <c r="M36" s="203">
        <v>1000</v>
      </c>
      <c r="N36" s="203">
        <v>1000</v>
      </c>
      <c r="O36" s="203">
        <v>6700</v>
      </c>
      <c r="P36" s="203">
        <v>57700</v>
      </c>
      <c r="Q36" s="203">
        <v>3400</v>
      </c>
      <c r="R36" s="203">
        <v>3100</v>
      </c>
      <c r="S36" s="87">
        <v>3</v>
      </c>
    </row>
    <row r="37" spans="1:19" s="97" customFormat="1" ht="14.25" customHeight="1">
      <c r="A37" s="596"/>
      <c r="B37" s="308" t="s">
        <v>697</v>
      </c>
      <c r="C37" s="214" t="s">
        <v>117</v>
      </c>
      <c r="D37" s="214" t="s">
        <v>698</v>
      </c>
      <c r="E37" s="331" t="s">
        <v>699</v>
      </c>
      <c r="F37" s="181" t="s">
        <v>188</v>
      </c>
      <c r="G37" s="217">
        <v>43998</v>
      </c>
      <c r="H37" s="221">
        <v>44196</v>
      </c>
      <c r="I37" s="201" t="s">
        <v>3</v>
      </c>
      <c r="J37" s="201" t="s">
        <v>0</v>
      </c>
      <c r="K37" s="202" t="s">
        <v>96</v>
      </c>
      <c r="L37" s="202" t="s">
        <v>8</v>
      </c>
      <c r="M37" s="203">
        <v>376200</v>
      </c>
      <c r="N37" s="203">
        <v>376200</v>
      </c>
      <c r="O37" s="203">
        <v>0</v>
      </c>
      <c r="P37" s="203">
        <v>0</v>
      </c>
      <c r="Q37" s="203">
        <v>0</v>
      </c>
      <c r="R37" s="203">
        <v>0</v>
      </c>
      <c r="S37" s="87">
        <v>3</v>
      </c>
    </row>
    <row r="38" spans="1:19" s="97" customFormat="1" ht="14.25" customHeight="1">
      <c r="A38" s="596"/>
      <c r="B38" s="307" t="s">
        <v>700</v>
      </c>
      <c r="C38" s="207" t="s">
        <v>701</v>
      </c>
      <c r="D38" s="205" t="s">
        <v>702</v>
      </c>
      <c r="E38" s="330" t="s">
        <v>703</v>
      </c>
      <c r="F38" s="186" t="s">
        <v>188</v>
      </c>
      <c r="G38" s="206">
        <v>44287</v>
      </c>
      <c r="H38" s="41" t="s">
        <v>195</v>
      </c>
      <c r="I38" s="218" t="s">
        <v>3</v>
      </c>
      <c r="J38" s="218" t="s">
        <v>47</v>
      </c>
      <c r="K38" s="202" t="s">
        <v>704</v>
      </c>
      <c r="L38" s="202" t="s">
        <v>8</v>
      </c>
      <c r="M38" s="203"/>
      <c r="N38" s="203"/>
      <c r="O38" s="203">
        <v>1933457</v>
      </c>
      <c r="P38" s="203">
        <v>500000</v>
      </c>
      <c r="Q38" s="203">
        <v>500000</v>
      </c>
      <c r="R38" s="203">
        <v>500000</v>
      </c>
      <c r="S38" s="87">
        <v>3</v>
      </c>
    </row>
    <row r="39" spans="1:19" s="97" customFormat="1" ht="14.25" customHeight="1">
      <c r="A39" s="596"/>
      <c r="B39" s="307" t="s">
        <v>705</v>
      </c>
      <c r="C39" s="205" t="s">
        <v>706</v>
      </c>
      <c r="D39" s="205" t="s">
        <v>702</v>
      </c>
      <c r="E39" s="329" t="s">
        <v>707</v>
      </c>
      <c r="F39" s="183" t="s">
        <v>188</v>
      </c>
      <c r="G39" s="210" t="s">
        <v>708</v>
      </c>
      <c r="H39" s="183" t="s">
        <v>195</v>
      </c>
      <c r="I39" s="202" t="s">
        <v>3</v>
      </c>
      <c r="J39" s="202" t="s">
        <v>47</v>
      </c>
      <c r="K39" s="202" t="s">
        <v>323</v>
      </c>
      <c r="L39" s="202" t="s">
        <v>709</v>
      </c>
      <c r="M39" s="203">
        <v>250000</v>
      </c>
      <c r="N39" s="203">
        <v>0</v>
      </c>
      <c r="O39" s="203">
        <v>40.6</v>
      </c>
      <c r="P39" s="203">
        <v>0</v>
      </c>
      <c r="Q39" s="203">
        <v>0</v>
      </c>
      <c r="R39" s="203">
        <v>0</v>
      </c>
      <c r="S39" s="87">
        <v>3</v>
      </c>
    </row>
    <row r="40" spans="1:19" s="97" customFormat="1" ht="14.25" customHeight="1">
      <c r="A40" s="596"/>
      <c r="B40" s="305" t="s">
        <v>710</v>
      </c>
      <c r="C40" s="549" t="s">
        <v>711</v>
      </c>
      <c r="D40" s="205" t="s">
        <v>712</v>
      </c>
      <c r="E40" s="564" t="s">
        <v>284</v>
      </c>
      <c r="F40" s="183" t="s">
        <v>188</v>
      </c>
      <c r="G40" s="210" t="s">
        <v>713</v>
      </c>
      <c r="H40" s="183" t="s">
        <v>195</v>
      </c>
      <c r="I40" s="202" t="s">
        <v>3</v>
      </c>
      <c r="J40" s="202" t="s">
        <v>614</v>
      </c>
      <c r="K40" s="202" t="s">
        <v>714</v>
      </c>
      <c r="L40" s="202" t="s">
        <v>56</v>
      </c>
      <c r="M40" s="203">
        <f>SUM(M41:M42)</f>
        <v>123000</v>
      </c>
      <c r="N40" s="203">
        <f>SUM(N41:N42)</f>
        <v>122948</v>
      </c>
      <c r="O40" s="203">
        <f>O41+O42</f>
        <v>175000</v>
      </c>
      <c r="P40" s="203">
        <v>175000</v>
      </c>
      <c r="Q40" s="203">
        <v>175000</v>
      </c>
      <c r="R40" s="203">
        <v>175000</v>
      </c>
      <c r="S40" s="87"/>
    </row>
    <row r="41" spans="1:19" s="97" customFormat="1" ht="14.25" customHeight="1">
      <c r="A41" s="596"/>
      <c r="B41" s="306"/>
      <c r="C41" s="551"/>
      <c r="D41" s="207"/>
      <c r="E41" s="569"/>
      <c r="F41" s="186"/>
      <c r="G41" s="223"/>
      <c r="H41" s="186"/>
      <c r="I41" s="201" t="s">
        <v>3</v>
      </c>
      <c r="J41" s="201" t="s">
        <v>614</v>
      </c>
      <c r="K41" s="201" t="s">
        <v>714</v>
      </c>
      <c r="L41" s="202" t="s">
        <v>715</v>
      </c>
      <c r="M41" s="203">
        <v>74700</v>
      </c>
      <c r="N41" s="203">
        <v>74648</v>
      </c>
      <c r="O41" s="203">
        <v>49500</v>
      </c>
      <c r="P41" s="203">
        <v>50000</v>
      </c>
      <c r="Q41" s="203">
        <v>50000</v>
      </c>
      <c r="R41" s="203">
        <v>50000</v>
      </c>
      <c r="S41" s="87">
        <v>3</v>
      </c>
    </row>
    <row r="42" spans="1:19" s="97" customFormat="1" ht="14.25" customHeight="1">
      <c r="A42" s="596"/>
      <c r="B42" s="307"/>
      <c r="C42" s="551"/>
      <c r="D42" s="207"/>
      <c r="E42" s="569"/>
      <c r="F42" s="186"/>
      <c r="G42" s="223"/>
      <c r="H42" s="186"/>
      <c r="I42" s="201" t="s">
        <v>3</v>
      </c>
      <c r="J42" s="201" t="s">
        <v>614</v>
      </c>
      <c r="K42" s="201" t="s">
        <v>714</v>
      </c>
      <c r="L42" s="201" t="s">
        <v>8</v>
      </c>
      <c r="M42" s="203">
        <v>48300</v>
      </c>
      <c r="N42" s="203">
        <v>48300</v>
      </c>
      <c r="O42" s="203">
        <v>125500</v>
      </c>
      <c r="P42" s="203">
        <v>125000</v>
      </c>
      <c r="Q42" s="203">
        <v>125000</v>
      </c>
      <c r="R42" s="203">
        <v>125000</v>
      </c>
      <c r="S42" s="184">
        <v>3</v>
      </c>
    </row>
    <row r="43" spans="1:19" s="97" customFormat="1" ht="14.25" customHeight="1">
      <c r="A43" s="596"/>
      <c r="B43" s="307" t="s">
        <v>716</v>
      </c>
      <c r="C43" s="224" t="s">
        <v>717</v>
      </c>
      <c r="D43" s="205" t="s">
        <v>712</v>
      </c>
      <c r="E43" s="332" t="s">
        <v>718</v>
      </c>
      <c r="F43" s="220" t="s">
        <v>188</v>
      </c>
      <c r="G43" s="225">
        <v>43810</v>
      </c>
      <c r="H43" s="21" t="s">
        <v>195</v>
      </c>
      <c r="I43" s="185" t="s">
        <v>3</v>
      </c>
      <c r="J43" s="185" t="s">
        <v>614</v>
      </c>
      <c r="K43" s="185" t="s">
        <v>719</v>
      </c>
      <c r="L43" s="185" t="s">
        <v>6</v>
      </c>
      <c r="M43" s="162">
        <v>1565300</v>
      </c>
      <c r="N43" s="162">
        <v>1565300</v>
      </c>
      <c r="O43" s="162">
        <v>1535500</v>
      </c>
      <c r="P43" s="162">
        <v>0</v>
      </c>
      <c r="Q43" s="162">
        <v>0</v>
      </c>
      <c r="R43" s="162">
        <v>0</v>
      </c>
      <c r="S43" s="226">
        <v>3</v>
      </c>
    </row>
    <row r="44" spans="1:19" s="97" customFormat="1" ht="14.25" customHeight="1">
      <c r="A44" s="596"/>
      <c r="B44" s="307" t="s">
        <v>720</v>
      </c>
      <c r="C44" s="205" t="s">
        <v>721</v>
      </c>
      <c r="D44" s="205" t="s">
        <v>712</v>
      </c>
      <c r="E44" s="332" t="s">
        <v>718</v>
      </c>
      <c r="F44" s="220" t="s">
        <v>188</v>
      </c>
      <c r="G44" s="225">
        <v>43810</v>
      </c>
      <c r="H44" s="21" t="s">
        <v>195</v>
      </c>
      <c r="I44" s="103" t="s">
        <v>3</v>
      </c>
      <c r="J44" s="103" t="s">
        <v>614</v>
      </c>
      <c r="K44" s="103" t="s">
        <v>722</v>
      </c>
      <c r="L44" s="103" t="s">
        <v>6</v>
      </c>
      <c r="M44" s="227">
        <v>2606300</v>
      </c>
      <c r="N44" s="162">
        <v>2606300</v>
      </c>
      <c r="O44" s="162">
        <v>2316700</v>
      </c>
      <c r="P44" s="162">
        <v>0</v>
      </c>
      <c r="Q44" s="162">
        <v>0</v>
      </c>
      <c r="R44" s="162">
        <v>0</v>
      </c>
      <c r="S44" s="228">
        <v>3</v>
      </c>
    </row>
    <row r="45" spans="1:19" s="97" customFormat="1" ht="14.25" customHeight="1">
      <c r="A45" s="596"/>
      <c r="B45" s="307" t="s">
        <v>723</v>
      </c>
      <c r="C45" s="205" t="s">
        <v>724</v>
      </c>
      <c r="D45" s="214" t="s">
        <v>712</v>
      </c>
      <c r="E45" s="333" t="s">
        <v>718</v>
      </c>
      <c r="F45" s="216" t="s">
        <v>188</v>
      </c>
      <c r="G45" s="217">
        <v>43810</v>
      </c>
      <c r="H45" s="14" t="s">
        <v>195</v>
      </c>
      <c r="I45" s="103" t="s">
        <v>3</v>
      </c>
      <c r="J45" s="103" t="s">
        <v>614</v>
      </c>
      <c r="K45" s="103" t="s">
        <v>725</v>
      </c>
      <c r="L45" s="103" t="s">
        <v>6</v>
      </c>
      <c r="M45" s="162">
        <v>3036100</v>
      </c>
      <c r="N45" s="162">
        <v>3036100</v>
      </c>
      <c r="O45" s="162">
        <v>3778100</v>
      </c>
      <c r="P45" s="162">
        <v>0</v>
      </c>
      <c r="Q45" s="162">
        <v>0</v>
      </c>
      <c r="R45" s="162">
        <v>0</v>
      </c>
      <c r="S45" s="229">
        <v>3</v>
      </c>
    </row>
    <row r="46" spans="1:19" s="97" customFormat="1" ht="14.25" customHeight="1">
      <c r="A46" s="596"/>
      <c r="B46" s="305" t="s">
        <v>726</v>
      </c>
      <c r="C46" s="598" t="s">
        <v>727</v>
      </c>
      <c r="D46" s="230" t="s">
        <v>728</v>
      </c>
      <c r="E46" s="330" t="s">
        <v>729</v>
      </c>
      <c r="F46" s="186" t="s">
        <v>188</v>
      </c>
      <c r="G46" s="206">
        <v>41639</v>
      </c>
      <c r="H46" s="41" t="s">
        <v>195</v>
      </c>
      <c r="I46" s="218" t="s">
        <v>3</v>
      </c>
      <c r="J46" s="218" t="s">
        <v>614</v>
      </c>
      <c r="K46" s="218" t="s">
        <v>730</v>
      </c>
      <c r="L46" s="218" t="s">
        <v>56</v>
      </c>
      <c r="M46" s="203">
        <f t="shared" ref="M46:R46" si="7">SUM(M47:M50)</f>
        <v>2121000</v>
      </c>
      <c r="N46" s="203">
        <f t="shared" si="7"/>
        <v>2121000</v>
      </c>
      <c r="O46" s="203">
        <f t="shared" si="7"/>
        <v>1976000</v>
      </c>
      <c r="P46" s="203">
        <f t="shared" si="7"/>
        <v>0</v>
      </c>
      <c r="Q46" s="203">
        <f t="shared" si="7"/>
        <v>0</v>
      </c>
      <c r="R46" s="203">
        <f t="shared" si="7"/>
        <v>0</v>
      </c>
      <c r="S46" s="54"/>
    </row>
    <row r="47" spans="1:19" s="97" customFormat="1" ht="14.25" customHeight="1">
      <c r="A47" s="596"/>
      <c r="B47" s="374"/>
      <c r="C47" s="643"/>
      <c r="D47" s="230"/>
      <c r="E47" s="632" t="s">
        <v>731</v>
      </c>
      <c r="F47" s="570" t="s">
        <v>678</v>
      </c>
      <c r="G47" s="568">
        <v>43831</v>
      </c>
      <c r="H47" s="534" t="s">
        <v>732</v>
      </c>
      <c r="I47" s="219" t="s">
        <v>3</v>
      </c>
      <c r="J47" s="219" t="s">
        <v>614</v>
      </c>
      <c r="K47" s="98" t="s">
        <v>730</v>
      </c>
      <c r="L47" s="219" t="s">
        <v>554</v>
      </c>
      <c r="M47" s="211">
        <v>1242116.58</v>
      </c>
      <c r="N47" s="211">
        <v>1242116.58</v>
      </c>
      <c r="O47" s="211">
        <v>1153400</v>
      </c>
      <c r="P47" s="211">
        <v>0</v>
      </c>
      <c r="Q47" s="211">
        <v>0</v>
      </c>
      <c r="R47" s="211">
        <v>0</v>
      </c>
      <c r="S47" s="212">
        <v>3</v>
      </c>
    </row>
    <row r="48" spans="1:19" s="97" customFormat="1" ht="14.25" customHeight="1">
      <c r="A48" s="596"/>
      <c r="B48" s="374"/>
      <c r="C48" s="643"/>
      <c r="D48" s="230"/>
      <c r="E48" s="632"/>
      <c r="F48" s="570"/>
      <c r="G48" s="568"/>
      <c r="H48" s="534"/>
      <c r="I48" s="219" t="s">
        <v>3</v>
      </c>
      <c r="J48" s="219" t="s">
        <v>614</v>
      </c>
      <c r="K48" s="98" t="s">
        <v>730</v>
      </c>
      <c r="L48" s="219" t="s">
        <v>555</v>
      </c>
      <c r="M48" s="211">
        <v>367283.42</v>
      </c>
      <c r="N48" s="211">
        <v>367283.42</v>
      </c>
      <c r="O48" s="211">
        <v>348300</v>
      </c>
      <c r="P48" s="211">
        <v>0</v>
      </c>
      <c r="Q48" s="211">
        <v>0</v>
      </c>
      <c r="R48" s="211">
        <v>0</v>
      </c>
      <c r="S48" s="212">
        <v>3</v>
      </c>
    </row>
    <row r="49" spans="1:19" s="97" customFormat="1" ht="14.25" customHeight="1">
      <c r="A49" s="596"/>
      <c r="B49" s="374"/>
      <c r="C49" s="643"/>
      <c r="D49" s="230"/>
      <c r="E49" s="632"/>
      <c r="F49" s="570"/>
      <c r="G49" s="568"/>
      <c r="H49" s="534"/>
      <c r="I49" s="219" t="s">
        <v>3</v>
      </c>
      <c r="J49" s="219" t="s">
        <v>614</v>
      </c>
      <c r="K49" s="98" t="s">
        <v>730</v>
      </c>
      <c r="L49" s="219" t="s">
        <v>8</v>
      </c>
      <c r="M49" s="211">
        <v>511600</v>
      </c>
      <c r="N49" s="211">
        <v>511600</v>
      </c>
      <c r="O49" s="211">
        <v>267900</v>
      </c>
      <c r="P49" s="211">
        <v>0</v>
      </c>
      <c r="Q49" s="211">
        <v>0</v>
      </c>
      <c r="R49" s="211">
        <v>0</v>
      </c>
      <c r="S49" s="212">
        <v>3</v>
      </c>
    </row>
    <row r="50" spans="1:19" s="97" customFormat="1" ht="14.25" customHeight="1">
      <c r="A50" s="596"/>
      <c r="B50" s="375"/>
      <c r="C50" s="644"/>
      <c r="D50" s="231"/>
      <c r="E50" s="334" t="s">
        <v>733</v>
      </c>
      <c r="F50" s="182" t="s">
        <v>188</v>
      </c>
      <c r="G50" s="208">
        <v>44562</v>
      </c>
      <c r="H50" s="43" t="s">
        <v>732</v>
      </c>
      <c r="I50" s="202" t="s">
        <v>3</v>
      </c>
      <c r="J50" s="202" t="s">
        <v>614</v>
      </c>
      <c r="K50" s="201" t="s">
        <v>730</v>
      </c>
      <c r="L50" s="202" t="s">
        <v>264</v>
      </c>
      <c r="M50" s="203">
        <v>0</v>
      </c>
      <c r="N50" s="203">
        <v>0</v>
      </c>
      <c r="O50" s="203">
        <v>206400</v>
      </c>
      <c r="P50" s="203">
        <v>0</v>
      </c>
      <c r="Q50" s="203">
        <v>0</v>
      </c>
      <c r="R50" s="203">
        <v>0</v>
      </c>
      <c r="S50" s="87">
        <v>3</v>
      </c>
    </row>
    <row r="51" spans="1:19" s="97" customFormat="1" ht="14.25" customHeight="1">
      <c r="A51" s="596"/>
      <c r="B51" s="536" t="s">
        <v>734</v>
      </c>
      <c r="C51" s="549" t="s">
        <v>735</v>
      </c>
      <c r="D51" s="230" t="s">
        <v>728</v>
      </c>
      <c r="E51" s="564" t="s">
        <v>729</v>
      </c>
      <c r="F51" s="186" t="s">
        <v>188</v>
      </c>
      <c r="G51" s="206">
        <v>41639</v>
      </c>
      <c r="H51" s="41" t="s">
        <v>195</v>
      </c>
      <c r="I51" s="201" t="s">
        <v>3</v>
      </c>
      <c r="J51" s="201" t="s">
        <v>614</v>
      </c>
      <c r="K51" s="201" t="s">
        <v>736</v>
      </c>
      <c r="L51" s="201" t="s">
        <v>56</v>
      </c>
      <c r="M51" s="203">
        <f t="shared" ref="M51:R51" si="8">M52+M53</f>
        <v>47400</v>
      </c>
      <c r="N51" s="203">
        <f t="shared" si="8"/>
        <v>47400</v>
      </c>
      <c r="O51" s="203">
        <f t="shared" si="8"/>
        <v>0</v>
      </c>
      <c r="P51" s="203">
        <f t="shared" si="8"/>
        <v>0</v>
      </c>
      <c r="Q51" s="203">
        <f t="shared" si="8"/>
        <v>0</v>
      </c>
      <c r="R51" s="203">
        <f t="shared" si="8"/>
        <v>0</v>
      </c>
      <c r="S51" s="47"/>
    </row>
    <row r="52" spans="1:19" s="97" customFormat="1" ht="14.25" customHeight="1">
      <c r="A52" s="596"/>
      <c r="B52" s="538"/>
      <c r="C52" s="551"/>
      <c r="D52" s="207"/>
      <c r="E52" s="491"/>
      <c r="F52" s="186"/>
      <c r="G52" s="206"/>
      <c r="H52" s="186"/>
      <c r="I52" s="201" t="s">
        <v>3</v>
      </c>
      <c r="J52" s="201" t="s">
        <v>614</v>
      </c>
      <c r="K52" s="201" t="s">
        <v>736</v>
      </c>
      <c r="L52" s="201" t="s">
        <v>554</v>
      </c>
      <c r="M52" s="203">
        <v>36400</v>
      </c>
      <c r="N52" s="203">
        <v>36400</v>
      </c>
      <c r="O52" s="203">
        <v>0</v>
      </c>
      <c r="P52" s="203">
        <v>0</v>
      </c>
      <c r="Q52" s="203">
        <v>0</v>
      </c>
      <c r="R52" s="203">
        <v>0</v>
      </c>
      <c r="S52" s="47">
        <v>3</v>
      </c>
    </row>
    <row r="53" spans="1:19" s="97" customFormat="1" ht="14.25" customHeight="1">
      <c r="A53" s="596"/>
      <c r="B53" s="537"/>
      <c r="C53" s="550"/>
      <c r="D53" s="204"/>
      <c r="E53" s="492"/>
      <c r="F53" s="182"/>
      <c r="G53" s="208"/>
      <c r="H53" s="182"/>
      <c r="I53" s="232" t="s">
        <v>3</v>
      </c>
      <c r="J53" s="232" t="s">
        <v>614</v>
      </c>
      <c r="K53" s="232" t="s">
        <v>736</v>
      </c>
      <c r="L53" s="232" t="s">
        <v>555</v>
      </c>
      <c r="M53" s="203">
        <v>11000</v>
      </c>
      <c r="N53" s="203">
        <v>11000</v>
      </c>
      <c r="O53" s="203">
        <v>0</v>
      </c>
      <c r="P53" s="203">
        <v>0</v>
      </c>
      <c r="Q53" s="203">
        <v>0</v>
      </c>
      <c r="R53" s="203">
        <v>0</v>
      </c>
      <c r="S53" s="47">
        <v>3</v>
      </c>
    </row>
    <row r="54" spans="1:19" s="97" customFormat="1" ht="14.25" customHeight="1">
      <c r="A54" s="596"/>
      <c r="B54" s="536" t="s">
        <v>737</v>
      </c>
      <c r="C54" s="549" t="s">
        <v>738</v>
      </c>
      <c r="D54" s="205" t="s">
        <v>702</v>
      </c>
      <c r="E54" s="564" t="s">
        <v>729</v>
      </c>
      <c r="F54" s="186" t="s">
        <v>188</v>
      </c>
      <c r="G54" s="206">
        <v>41639</v>
      </c>
      <c r="H54" s="41" t="s">
        <v>195</v>
      </c>
      <c r="I54" s="201" t="s">
        <v>3</v>
      </c>
      <c r="J54" s="201" t="s">
        <v>614</v>
      </c>
      <c r="K54" s="201" t="s">
        <v>739</v>
      </c>
      <c r="L54" s="201" t="s">
        <v>56</v>
      </c>
      <c r="M54" s="203">
        <f t="shared" ref="M54:R54" si="9">SUM(M55:M56)</f>
        <v>141000</v>
      </c>
      <c r="N54" s="203">
        <f t="shared" si="9"/>
        <v>141000</v>
      </c>
      <c r="O54" s="203">
        <f t="shared" si="9"/>
        <v>0</v>
      </c>
      <c r="P54" s="203">
        <f t="shared" si="9"/>
        <v>0</v>
      </c>
      <c r="Q54" s="203">
        <f t="shared" si="9"/>
        <v>0</v>
      </c>
      <c r="R54" s="203">
        <f t="shared" si="9"/>
        <v>0</v>
      </c>
      <c r="S54" s="47"/>
    </row>
    <row r="55" spans="1:19" s="97" customFormat="1" ht="14.25" customHeight="1">
      <c r="A55" s="596"/>
      <c r="B55" s="538"/>
      <c r="C55" s="551"/>
      <c r="D55" s="207"/>
      <c r="E55" s="491"/>
      <c r="F55" s="186"/>
      <c r="G55" s="206"/>
      <c r="H55" s="186"/>
      <c r="I55" s="201" t="s">
        <v>3</v>
      </c>
      <c r="J55" s="201" t="s">
        <v>614</v>
      </c>
      <c r="K55" s="201" t="s">
        <v>739</v>
      </c>
      <c r="L55" s="201" t="s">
        <v>554</v>
      </c>
      <c r="M55" s="203">
        <v>108294.93</v>
      </c>
      <c r="N55" s="203">
        <v>108294.93</v>
      </c>
      <c r="O55" s="203">
        <v>0</v>
      </c>
      <c r="P55" s="203">
        <v>0</v>
      </c>
      <c r="Q55" s="203">
        <v>0</v>
      </c>
      <c r="R55" s="203">
        <v>0</v>
      </c>
      <c r="S55" s="47">
        <v>3</v>
      </c>
    </row>
    <row r="56" spans="1:19" s="97" customFormat="1" ht="14.25" customHeight="1">
      <c r="A56" s="596"/>
      <c r="B56" s="537"/>
      <c r="C56" s="550"/>
      <c r="D56" s="204"/>
      <c r="E56" s="492"/>
      <c r="F56" s="182"/>
      <c r="G56" s="208"/>
      <c r="H56" s="182"/>
      <c r="I56" s="201" t="s">
        <v>3</v>
      </c>
      <c r="J56" s="201" t="s">
        <v>614</v>
      </c>
      <c r="K56" s="201" t="s">
        <v>739</v>
      </c>
      <c r="L56" s="232" t="s">
        <v>555</v>
      </c>
      <c r="M56" s="203">
        <v>32705.07</v>
      </c>
      <c r="N56" s="203">
        <v>32705.07</v>
      </c>
      <c r="O56" s="203">
        <v>0</v>
      </c>
      <c r="P56" s="203">
        <v>0</v>
      </c>
      <c r="Q56" s="203">
        <v>0</v>
      </c>
      <c r="R56" s="203">
        <v>0</v>
      </c>
      <c r="S56" s="47">
        <v>3</v>
      </c>
    </row>
    <row r="57" spans="1:19" s="97" customFormat="1" ht="14.25" customHeight="1">
      <c r="A57" s="596"/>
      <c r="B57" s="305" t="s">
        <v>740</v>
      </c>
      <c r="C57" s="205" t="s">
        <v>1200</v>
      </c>
      <c r="D57" s="205" t="s">
        <v>712</v>
      </c>
      <c r="E57" s="335" t="s">
        <v>741</v>
      </c>
      <c r="F57" s="233" t="s">
        <v>188</v>
      </c>
      <c r="G57" s="234">
        <v>41626</v>
      </c>
      <c r="H57" s="41" t="s">
        <v>195</v>
      </c>
      <c r="I57" s="218" t="s">
        <v>3</v>
      </c>
      <c r="J57" s="218" t="s">
        <v>614</v>
      </c>
      <c r="K57" s="218" t="s">
        <v>742</v>
      </c>
      <c r="L57" s="218" t="s">
        <v>526</v>
      </c>
      <c r="M57" s="203">
        <v>2797400</v>
      </c>
      <c r="N57" s="203">
        <v>2575180</v>
      </c>
      <c r="O57" s="203">
        <v>1383786</v>
      </c>
      <c r="P57" s="203">
        <v>220000</v>
      </c>
      <c r="Q57" s="203">
        <v>220000</v>
      </c>
      <c r="R57" s="203">
        <v>220000</v>
      </c>
      <c r="S57" s="54">
        <v>3</v>
      </c>
    </row>
    <row r="58" spans="1:19" s="97" customFormat="1" ht="14.25" customHeight="1">
      <c r="A58" s="596"/>
      <c r="B58" s="308" t="s">
        <v>743</v>
      </c>
      <c r="C58" s="214" t="s">
        <v>744</v>
      </c>
      <c r="D58" s="205" t="s">
        <v>712</v>
      </c>
      <c r="E58" s="336" t="s">
        <v>745</v>
      </c>
      <c r="F58" s="235" t="s">
        <v>188</v>
      </c>
      <c r="G58" s="236">
        <v>40814</v>
      </c>
      <c r="H58" s="28" t="s">
        <v>195</v>
      </c>
      <c r="I58" s="202" t="s">
        <v>3</v>
      </c>
      <c r="J58" s="202" t="s">
        <v>614</v>
      </c>
      <c r="K58" s="202" t="s">
        <v>746</v>
      </c>
      <c r="L58" s="202" t="s">
        <v>38</v>
      </c>
      <c r="M58" s="203">
        <v>37800</v>
      </c>
      <c r="N58" s="203">
        <v>37788</v>
      </c>
      <c r="O58" s="203">
        <v>38700</v>
      </c>
      <c r="P58" s="203">
        <v>38500</v>
      </c>
      <c r="Q58" s="203">
        <v>38500</v>
      </c>
      <c r="R58" s="203">
        <v>38500</v>
      </c>
      <c r="S58" s="87">
        <v>3</v>
      </c>
    </row>
    <row r="59" spans="1:19" s="97" customFormat="1" ht="14.25" customHeight="1">
      <c r="A59" s="596"/>
      <c r="B59" s="308" t="s">
        <v>747</v>
      </c>
      <c r="C59" s="207" t="s">
        <v>748</v>
      </c>
      <c r="D59" s="205" t="s">
        <v>712</v>
      </c>
      <c r="E59" s="337" t="s">
        <v>749</v>
      </c>
      <c r="F59" s="233" t="s">
        <v>188</v>
      </c>
      <c r="G59" s="234">
        <v>44165</v>
      </c>
      <c r="H59" s="41" t="s">
        <v>195</v>
      </c>
      <c r="I59" s="202" t="s">
        <v>3</v>
      </c>
      <c r="J59" s="202" t="s">
        <v>614</v>
      </c>
      <c r="K59" s="202" t="s">
        <v>750</v>
      </c>
      <c r="L59" s="202" t="s">
        <v>8</v>
      </c>
      <c r="M59" s="203"/>
      <c r="N59" s="203"/>
      <c r="O59" s="203">
        <v>58300</v>
      </c>
      <c r="P59" s="203"/>
      <c r="Q59" s="203"/>
      <c r="R59" s="203"/>
      <c r="S59" s="87">
        <v>3</v>
      </c>
    </row>
    <row r="60" spans="1:19" s="97" customFormat="1" ht="14.25" customHeight="1">
      <c r="A60" s="596"/>
      <c r="B60" s="536" t="s">
        <v>751</v>
      </c>
      <c r="C60" s="549" t="s">
        <v>752</v>
      </c>
      <c r="D60" s="205" t="s">
        <v>712</v>
      </c>
      <c r="E60" s="564" t="s">
        <v>753</v>
      </c>
      <c r="F60" s="565" t="s">
        <v>188</v>
      </c>
      <c r="G60" s="567">
        <v>42123</v>
      </c>
      <c r="H60" s="533" t="s">
        <v>195</v>
      </c>
      <c r="I60" s="202" t="s">
        <v>3</v>
      </c>
      <c r="J60" s="202" t="s">
        <v>614</v>
      </c>
      <c r="K60" s="202" t="s">
        <v>754</v>
      </c>
      <c r="L60" s="202" t="s">
        <v>755</v>
      </c>
      <c r="M60" s="203">
        <f t="shared" ref="M60:R60" si="10">SUM(M62:M62)</f>
        <v>2300</v>
      </c>
      <c r="N60" s="203">
        <f t="shared" si="10"/>
        <v>2236</v>
      </c>
      <c r="O60" s="203">
        <f>O61+O62</f>
        <v>74000</v>
      </c>
      <c r="P60" s="203">
        <f t="shared" si="10"/>
        <v>80000</v>
      </c>
      <c r="Q60" s="203">
        <f t="shared" si="10"/>
        <v>80000</v>
      </c>
      <c r="R60" s="203">
        <f t="shared" si="10"/>
        <v>80000</v>
      </c>
      <c r="S60" s="87"/>
    </row>
    <row r="61" spans="1:19" s="97" customFormat="1" ht="14.25" customHeight="1">
      <c r="A61" s="596"/>
      <c r="B61" s="538"/>
      <c r="C61" s="551"/>
      <c r="D61" s="207"/>
      <c r="E61" s="569"/>
      <c r="F61" s="570"/>
      <c r="G61" s="568"/>
      <c r="H61" s="534"/>
      <c r="I61" s="202" t="s">
        <v>3</v>
      </c>
      <c r="J61" s="202" t="s">
        <v>614</v>
      </c>
      <c r="K61" s="202" t="s">
        <v>754</v>
      </c>
      <c r="L61" s="202" t="s">
        <v>38</v>
      </c>
      <c r="M61" s="203"/>
      <c r="N61" s="203"/>
      <c r="O61" s="203">
        <v>325</v>
      </c>
      <c r="P61" s="203"/>
      <c r="Q61" s="203"/>
      <c r="R61" s="203"/>
      <c r="S61" s="87">
        <v>3</v>
      </c>
    </row>
    <row r="62" spans="1:19" s="97" customFormat="1" ht="14.25" customHeight="1">
      <c r="A62" s="596"/>
      <c r="B62" s="537"/>
      <c r="C62" s="550"/>
      <c r="D62" s="204"/>
      <c r="E62" s="573"/>
      <c r="F62" s="581"/>
      <c r="G62" s="582"/>
      <c r="H62" s="535"/>
      <c r="I62" s="201" t="s">
        <v>3</v>
      </c>
      <c r="J62" s="202" t="s">
        <v>614</v>
      </c>
      <c r="K62" s="202" t="s">
        <v>754</v>
      </c>
      <c r="L62" s="202" t="s">
        <v>7</v>
      </c>
      <c r="M62" s="203">
        <v>2300</v>
      </c>
      <c r="N62" s="203">
        <v>2236</v>
      </c>
      <c r="O62" s="203">
        <v>73675</v>
      </c>
      <c r="P62" s="203">
        <v>80000</v>
      </c>
      <c r="Q62" s="203">
        <v>80000</v>
      </c>
      <c r="R62" s="203">
        <v>80000</v>
      </c>
      <c r="S62" s="87">
        <v>3</v>
      </c>
    </row>
    <row r="63" spans="1:19" s="97" customFormat="1" ht="46.5" customHeight="1">
      <c r="A63" s="596"/>
      <c r="B63" s="305" t="s">
        <v>756</v>
      </c>
      <c r="C63" s="205" t="s">
        <v>757</v>
      </c>
      <c r="D63" s="207" t="s">
        <v>758</v>
      </c>
      <c r="E63" s="330" t="s">
        <v>759</v>
      </c>
      <c r="F63" s="186" t="s">
        <v>188</v>
      </c>
      <c r="G63" s="206">
        <v>44412</v>
      </c>
      <c r="H63" s="221">
        <v>44561</v>
      </c>
      <c r="I63" s="201" t="s">
        <v>3</v>
      </c>
      <c r="J63" s="201" t="s">
        <v>614</v>
      </c>
      <c r="K63" s="201" t="s">
        <v>760</v>
      </c>
      <c r="L63" s="201" t="s">
        <v>8</v>
      </c>
      <c r="M63" s="203">
        <v>0</v>
      </c>
      <c r="N63" s="203">
        <v>0</v>
      </c>
      <c r="O63" s="203">
        <v>569000</v>
      </c>
      <c r="P63" s="203">
        <v>0</v>
      </c>
      <c r="Q63" s="203">
        <v>0</v>
      </c>
      <c r="R63" s="203">
        <v>0</v>
      </c>
      <c r="S63" s="87">
        <v>3</v>
      </c>
    </row>
    <row r="64" spans="1:19" s="97" customFormat="1" ht="14.25" customHeight="1">
      <c r="A64" s="596"/>
      <c r="B64" s="536" t="s">
        <v>761</v>
      </c>
      <c r="C64" s="549" t="s">
        <v>1201</v>
      </c>
      <c r="D64" s="205" t="s">
        <v>712</v>
      </c>
      <c r="E64" s="329" t="s">
        <v>762</v>
      </c>
      <c r="F64" s="183" t="s">
        <v>188</v>
      </c>
      <c r="G64" s="210">
        <v>39932</v>
      </c>
      <c r="H64" s="237" t="s">
        <v>195</v>
      </c>
      <c r="I64" s="218" t="s">
        <v>3</v>
      </c>
      <c r="J64" s="218" t="s">
        <v>614</v>
      </c>
      <c r="K64" s="218" t="s">
        <v>763</v>
      </c>
      <c r="L64" s="218" t="s">
        <v>56</v>
      </c>
      <c r="M64" s="238">
        <f t="shared" ref="M64:R64" si="11">SUM(M65:M77)</f>
        <v>14097900</v>
      </c>
      <c r="N64" s="203">
        <f t="shared" si="11"/>
        <v>13441285.989999998</v>
      </c>
      <c r="O64" s="203">
        <f t="shared" si="11"/>
        <v>13971800</v>
      </c>
      <c r="P64" s="203">
        <f t="shared" si="11"/>
        <v>11751000</v>
      </c>
      <c r="Q64" s="203">
        <f t="shared" si="11"/>
        <v>11046700</v>
      </c>
      <c r="R64" s="203">
        <f t="shared" si="11"/>
        <v>11046700</v>
      </c>
      <c r="S64" s="87"/>
    </row>
    <row r="65" spans="1:19" s="97" customFormat="1" ht="14.25" customHeight="1">
      <c r="A65" s="596"/>
      <c r="B65" s="638"/>
      <c r="C65" s="551"/>
      <c r="D65" s="207"/>
      <c r="E65" s="491" t="s">
        <v>764</v>
      </c>
      <c r="F65" s="593" t="s">
        <v>188</v>
      </c>
      <c r="G65" s="608">
        <v>42614</v>
      </c>
      <c r="H65" s="642" t="s">
        <v>195</v>
      </c>
      <c r="I65" s="202" t="s">
        <v>3</v>
      </c>
      <c r="J65" s="202" t="s">
        <v>614</v>
      </c>
      <c r="K65" s="202" t="s">
        <v>763</v>
      </c>
      <c r="L65" s="202" t="s">
        <v>20</v>
      </c>
      <c r="M65" s="203">
        <v>6405200</v>
      </c>
      <c r="N65" s="203">
        <v>6404668.4699999997</v>
      </c>
      <c r="O65" s="203">
        <v>5775000</v>
      </c>
      <c r="P65" s="203">
        <v>4855400</v>
      </c>
      <c r="Q65" s="203">
        <v>4855400</v>
      </c>
      <c r="R65" s="203">
        <v>4855400</v>
      </c>
      <c r="S65" s="87">
        <v>3</v>
      </c>
    </row>
    <row r="66" spans="1:19" s="97" customFormat="1" ht="14.25" customHeight="1">
      <c r="A66" s="596"/>
      <c r="B66" s="638"/>
      <c r="C66" s="551"/>
      <c r="D66" s="207"/>
      <c r="E66" s="491"/>
      <c r="F66" s="593"/>
      <c r="G66" s="608"/>
      <c r="H66" s="642"/>
      <c r="I66" s="202" t="s">
        <v>3</v>
      </c>
      <c r="J66" s="202" t="s">
        <v>614</v>
      </c>
      <c r="K66" s="202" t="s">
        <v>763</v>
      </c>
      <c r="L66" s="202" t="s">
        <v>20</v>
      </c>
      <c r="M66" s="203">
        <v>0</v>
      </c>
      <c r="N66" s="203">
        <v>0</v>
      </c>
      <c r="O66" s="203"/>
      <c r="P66" s="203">
        <v>0</v>
      </c>
      <c r="Q66" s="203">
        <v>0</v>
      </c>
      <c r="R66" s="203">
        <v>0</v>
      </c>
      <c r="S66" s="87">
        <v>3</v>
      </c>
    </row>
    <row r="67" spans="1:19" s="97" customFormat="1" ht="14.25" customHeight="1">
      <c r="A67" s="596"/>
      <c r="B67" s="638"/>
      <c r="C67" s="551"/>
      <c r="D67" s="207"/>
      <c r="E67" s="491"/>
      <c r="F67" s="593"/>
      <c r="G67" s="608"/>
      <c r="H67" s="642"/>
      <c r="I67" s="202" t="s">
        <v>3</v>
      </c>
      <c r="J67" s="202" t="s">
        <v>614</v>
      </c>
      <c r="K67" s="202" t="s">
        <v>763</v>
      </c>
      <c r="L67" s="202" t="s">
        <v>37</v>
      </c>
      <c r="M67" s="203">
        <v>1907800</v>
      </c>
      <c r="N67" s="203">
        <v>1907709.7</v>
      </c>
      <c r="O67" s="203">
        <v>1744100</v>
      </c>
      <c r="P67" s="203">
        <v>1466300</v>
      </c>
      <c r="Q67" s="203">
        <v>1466300</v>
      </c>
      <c r="R67" s="203">
        <v>1466300</v>
      </c>
      <c r="S67" s="87">
        <v>3</v>
      </c>
    </row>
    <row r="68" spans="1:19" s="97" customFormat="1" ht="14.25" customHeight="1">
      <c r="A68" s="596"/>
      <c r="B68" s="638"/>
      <c r="C68" s="551"/>
      <c r="D68" s="207"/>
      <c r="E68" s="491"/>
      <c r="F68" s="593"/>
      <c r="G68" s="608"/>
      <c r="H68" s="642"/>
      <c r="I68" s="202" t="s">
        <v>3</v>
      </c>
      <c r="J68" s="202" t="s">
        <v>614</v>
      </c>
      <c r="K68" s="202" t="s">
        <v>763</v>
      </c>
      <c r="L68" s="202" t="s">
        <v>22</v>
      </c>
      <c r="M68" s="203">
        <v>24000</v>
      </c>
      <c r="N68" s="203">
        <v>20190.97</v>
      </c>
      <c r="O68" s="203">
        <v>20300</v>
      </c>
      <c r="P68" s="203">
        <v>20300</v>
      </c>
      <c r="Q68" s="203">
        <v>0</v>
      </c>
      <c r="R68" s="203">
        <v>0</v>
      </c>
      <c r="S68" s="87">
        <v>3</v>
      </c>
    </row>
    <row r="69" spans="1:19" s="97" customFormat="1" ht="14.25" customHeight="1">
      <c r="A69" s="596"/>
      <c r="B69" s="638"/>
      <c r="C69" s="551"/>
      <c r="D69" s="207"/>
      <c r="E69" s="491"/>
      <c r="F69" s="593"/>
      <c r="G69" s="608"/>
      <c r="H69" s="642"/>
      <c r="I69" s="202" t="s">
        <v>3</v>
      </c>
      <c r="J69" s="202" t="s">
        <v>614</v>
      </c>
      <c r="K69" s="202" t="s">
        <v>763</v>
      </c>
      <c r="L69" s="202" t="s">
        <v>22</v>
      </c>
      <c r="M69" s="203"/>
      <c r="N69" s="203"/>
      <c r="O69" s="203"/>
      <c r="P69" s="203">
        <v>0</v>
      </c>
      <c r="Q69" s="203">
        <v>0</v>
      </c>
      <c r="R69" s="203">
        <v>0</v>
      </c>
      <c r="S69" s="87">
        <v>3</v>
      </c>
    </row>
    <row r="70" spans="1:19" s="97" customFormat="1" ht="14.25" customHeight="1">
      <c r="A70" s="596"/>
      <c r="B70" s="638"/>
      <c r="C70" s="551"/>
      <c r="D70" s="207"/>
      <c r="E70" s="491"/>
      <c r="F70" s="593"/>
      <c r="G70" s="608"/>
      <c r="H70" s="642"/>
      <c r="I70" s="202" t="s">
        <v>3</v>
      </c>
      <c r="J70" s="202" t="s">
        <v>614</v>
      </c>
      <c r="K70" s="202" t="s">
        <v>763</v>
      </c>
      <c r="L70" s="202" t="s">
        <v>22</v>
      </c>
      <c r="M70" s="203">
        <v>0</v>
      </c>
      <c r="N70" s="203">
        <v>0</v>
      </c>
      <c r="O70" s="203">
        <v>0</v>
      </c>
      <c r="P70" s="203">
        <v>0</v>
      </c>
      <c r="Q70" s="203">
        <v>0</v>
      </c>
      <c r="R70" s="203">
        <v>0</v>
      </c>
      <c r="S70" s="87">
        <v>3</v>
      </c>
    </row>
    <row r="71" spans="1:19" s="97" customFormat="1" ht="14.25" customHeight="1">
      <c r="A71" s="596"/>
      <c r="B71" s="638"/>
      <c r="C71" s="551"/>
      <c r="D71" s="207"/>
      <c r="E71" s="491"/>
      <c r="F71" s="593"/>
      <c r="G71" s="608"/>
      <c r="H71" s="642"/>
      <c r="I71" s="202" t="s">
        <v>3</v>
      </c>
      <c r="J71" s="202" t="s">
        <v>614</v>
      </c>
      <c r="K71" s="202" t="s">
        <v>763</v>
      </c>
      <c r="L71" s="202" t="s">
        <v>22</v>
      </c>
      <c r="M71" s="203">
        <v>0</v>
      </c>
      <c r="N71" s="203">
        <v>0</v>
      </c>
      <c r="O71" s="203">
        <v>0</v>
      </c>
      <c r="P71" s="203">
        <v>0</v>
      </c>
      <c r="Q71" s="203">
        <v>0</v>
      </c>
      <c r="R71" s="203">
        <v>0</v>
      </c>
      <c r="S71" s="87">
        <v>3</v>
      </c>
    </row>
    <row r="72" spans="1:19" s="97" customFormat="1" ht="14.25" customHeight="1">
      <c r="A72" s="596"/>
      <c r="B72" s="638"/>
      <c r="C72" s="551"/>
      <c r="D72" s="207"/>
      <c r="E72" s="491"/>
      <c r="F72" s="593"/>
      <c r="G72" s="608"/>
      <c r="H72" s="642"/>
      <c r="I72" s="202" t="s">
        <v>3</v>
      </c>
      <c r="J72" s="202" t="s">
        <v>614</v>
      </c>
      <c r="K72" s="202" t="s">
        <v>763</v>
      </c>
      <c r="L72" s="202" t="s">
        <v>8</v>
      </c>
      <c r="M72" s="203">
        <v>5532400</v>
      </c>
      <c r="N72" s="203">
        <v>4907421.96</v>
      </c>
      <c r="O72" s="203">
        <v>4105600</v>
      </c>
      <c r="P72" s="203">
        <v>2772700</v>
      </c>
      <c r="Q72" s="203">
        <v>2088700</v>
      </c>
      <c r="R72" s="203">
        <v>2088700</v>
      </c>
      <c r="S72" s="87">
        <v>3</v>
      </c>
    </row>
    <row r="73" spans="1:19" s="97" customFormat="1" ht="14.25" customHeight="1">
      <c r="A73" s="596"/>
      <c r="B73" s="638"/>
      <c r="C73" s="551"/>
      <c r="D73" s="207"/>
      <c r="E73" s="491"/>
      <c r="F73" s="593"/>
      <c r="G73" s="608"/>
      <c r="H73" s="642"/>
      <c r="I73" s="202" t="s">
        <v>3</v>
      </c>
      <c r="J73" s="202" t="s">
        <v>614</v>
      </c>
      <c r="K73" s="202" t="s">
        <v>763</v>
      </c>
      <c r="L73" s="202" t="s">
        <v>264</v>
      </c>
      <c r="M73" s="203">
        <v>0</v>
      </c>
      <c r="N73" s="203">
        <v>0</v>
      </c>
      <c r="O73" s="203">
        <v>2066500</v>
      </c>
      <c r="P73" s="203">
        <v>2418100</v>
      </c>
      <c r="Q73" s="203">
        <v>2418100</v>
      </c>
      <c r="R73" s="203">
        <v>2418100</v>
      </c>
      <c r="S73" s="87">
        <v>3</v>
      </c>
    </row>
    <row r="74" spans="1:19" s="97" customFormat="1" ht="14.25" customHeight="1">
      <c r="A74" s="596"/>
      <c r="B74" s="638"/>
      <c r="C74" s="551"/>
      <c r="D74" s="207"/>
      <c r="E74" s="569" t="s">
        <v>765</v>
      </c>
      <c r="F74" s="570" t="s">
        <v>678</v>
      </c>
      <c r="G74" s="568">
        <v>44197</v>
      </c>
      <c r="H74" s="534" t="s">
        <v>732</v>
      </c>
      <c r="I74" s="202" t="s">
        <v>3</v>
      </c>
      <c r="J74" s="202" t="s">
        <v>614</v>
      </c>
      <c r="K74" s="202" t="s">
        <v>763</v>
      </c>
      <c r="L74" s="202" t="s">
        <v>9</v>
      </c>
      <c r="M74" s="203">
        <v>23500</v>
      </c>
      <c r="N74" s="203">
        <v>0</v>
      </c>
      <c r="O74" s="203">
        <v>26000</v>
      </c>
      <c r="P74" s="203">
        <v>0</v>
      </c>
      <c r="Q74" s="203">
        <v>0</v>
      </c>
      <c r="R74" s="203">
        <v>0</v>
      </c>
      <c r="S74" s="87">
        <v>3</v>
      </c>
    </row>
    <row r="75" spans="1:19" s="97" customFormat="1" ht="14.25" customHeight="1">
      <c r="A75" s="596"/>
      <c r="B75" s="638"/>
      <c r="C75" s="551"/>
      <c r="D75" s="207"/>
      <c r="E75" s="569"/>
      <c r="F75" s="570"/>
      <c r="G75" s="568"/>
      <c r="H75" s="534"/>
      <c r="I75" s="202" t="s">
        <v>3</v>
      </c>
      <c r="J75" s="202" t="s">
        <v>614</v>
      </c>
      <c r="K75" s="202" t="s">
        <v>763</v>
      </c>
      <c r="L75" s="202" t="s">
        <v>7</v>
      </c>
      <c r="M75" s="203">
        <v>179700</v>
      </c>
      <c r="N75" s="203">
        <v>178016</v>
      </c>
      <c r="O75" s="203">
        <v>212500</v>
      </c>
      <c r="P75" s="203">
        <v>213200</v>
      </c>
      <c r="Q75" s="203">
        <v>213200</v>
      </c>
      <c r="R75" s="203">
        <v>213200</v>
      </c>
      <c r="S75" s="87">
        <v>3</v>
      </c>
    </row>
    <row r="76" spans="1:19" s="97" customFormat="1" ht="14.25" customHeight="1">
      <c r="A76" s="596"/>
      <c r="B76" s="638"/>
      <c r="C76" s="551"/>
      <c r="D76" s="207"/>
      <c r="E76" s="569"/>
      <c r="F76" s="570"/>
      <c r="G76" s="568"/>
      <c r="H76" s="534"/>
      <c r="I76" s="201" t="s">
        <v>3</v>
      </c>
      <c r="J76" s="201" t="s">
        <v>614</v>
      </c>
      <c r="K76" s="202" t="s">
        <v>763</v>
      </c>
      <c r="L76" s="201" t="s">
        <v>339</v>
      </c>
      <c r="M76" s="203">
        <v>24800</v>
      </c>
      <c r="N76" s="203">
        <v>23235.61</v>
      </c>
      <c r="O76" s="203">
        <v>18300</v>
      </c>
      <c r="P76" s="203">
        <v>0</v>
      </c>
      <c r="Q76" s="203">
        <v>0</v>
      </c>
      <c r="R76" s="203">
        <v>0</v>
      </c>
      <c r="S76" s="184">
        <v>3</v>
      </c>
    </row>
    <row r="77" spans="1:19" s="97" customFormat="1" ht="14.25" customHeight="1">
      <c r="A77" s="596"/>
      <c r="B77" s="639"/>
      <c r="C77" s="551"/>
      <c r="D77" s="207"/>
      <c r="E77" s="569"/>
      <c r="F77" s="570"/>
      <c r="G77" s="568"/>
      <c r="H77" s="534"/>
      <c r="I77" s="201" t="s">
        <v>3</v>
      </c>
      <c r="J77" s="201" t="s">
        <v>614</v>
      </c>
      <c r="K77" s="201" t="s">
        <v>763</v>
      </c>
      <c r="L77" s="201" t="s">
        <v>38</v>
      </c>
      <c r="M77" s="203">
        <v>500</v>
      </c>
      <c r="N77" s="203">
        <v>43.28</v>
      </c>
      <c r="O77" s="203">
        <v>3500</v>
      </c>
      <c r="P77" s="203">
        <v>5000</v>
      </c>
      <c r="Q77" s="203">
        <v>5000</v>
      </c>
      <c r="R77" s="203">
        <v>5000</v>
      </c>
      <c r="S77" s="184">
        <v>3</v>
      </c>
    </row>
    <row r="78" spans="1:19" s="97" customFormat="1" ht="45" customHeight="1">
      <c r="A78" s="596"/>
      <c r="B78" s="305" t="s">
        <v>766</v>
      </c>
      <c r="C78" s="549" t="s">
        <v>767</v>
      </c>
      <c r="D78" s="549" t="s">
        <v>712</v>
      </c>
      <c r="E78" s="338" t="s">
        <v>768</v>
      </c>
      <c r="F78" s="239" t="s">
        <v>188</v>
      </c>
      <c r="G78" s="240">
        <v>44351</v>
      </c>
      <c r="H78" s="29" t="s">
        <v>195</v>
      </c>
      <c r="I78" s="575" t="s">
        <v>3</v>
      </c>
      <c r="J78" s="575" t="s">
        <v>614</v>
      </c>
      <c r="K78" s="202" t="s">
        <v>769</v>
      </c>
      <c r="L78" s="202" t="s">
        <v>8</v>
      </c>
      <c r="M78" s="241">
        <v>817400</v>
      </c>
      <c r="N78" s="241">
        <v>802729.2</v>
      </c>
      <c r="O78" s="241">
        <v>1614400</v>
      </c>
      <c r="P78" s="241">
        <v>1684700</v>
      </c>
      <c r="Q78" s="241">
        <v>964700</v>
      </c>
      <c r="R78" s="241">
        <v>964700</v>
      </c>
      <c r="S78" s="54">
        <v>3</v>
      </c>
    </row>
    <row r="79" spans="1:19" s="97" customFormat="1" ht="49.5" customHeight="1">
      <c r="A79" s="596"/>
      <c r="B79" s="307"/>
      <c r="C79" s="550"/>
      <c r="D79" s="641"/>
      <c r="E79" s="339" t="s">
        <v>770</v>
      </c>
      <c r="F79" s="242" t="s">
        <v>188</v>
      </c>
      <c r="G79" s="243">
        <v>43831</v>
      </c>
      <c r="H79" s="43" t="s">
        <v>195</v>
      </c>
      <c r="I79" s="605"/>
      <c r="J79" s="605"/>
      <c r="K79" s="232"/>
      <c r="L79" s="232"/>
      <c r="M79" s="238"/>
      <c r="N79" s="238"/>
      <c r="O79" s="238"/>
      <c r="P79" s="238"/>
      <c r="Q79" s="238"/>
      <c r="R79" s="238"/>
      <c r="S79" s="54"/>
    </row>
    <row r="80" spans="1:19" s="97" customFormat="1" ht="14.25" customHeight="1">
      <c r="A80" s="596"/>
      <c r="B80" s="536" t="s">
        <v>771</v>
      </c>
      <c r="C80" s="549" t="s">
        <v>772</v>
      </c>
      <c r="D80" s="549" t="s">
        <v>712</v>
      </c>
      <c r="E80" s="340" t="s">
        <v>773</v>
      </c>
      <c r="F80" s="244" t="s">
        <v>188</v>
      </c>
      <c r="G80" s="234">
        <v>44396</v>
      </c>
      <c r="H80" s="237" t="s">
        <v>195</v>
      </c>
      <c r="I80" s="232" t="s">
        <v>3</v>
      </c>
      <c r="J80" s="232" t="s">
        <v>614</v>
      </c>
      <c r="K80" s="232" t="s">
        <v>774</v>
      </c>
      <c r="L80" s="232" t="s">
        <v>56</v>
      </c>
      <c r="M80" s="203"/>
      <c r="N80" s="203"/>
      <c r="O80" s="203">
        <f>O81+O82+O83+O84+O85</f>
        <v>3004700</v>
      </c>
      <c r="P80" s="203">
        <f>P81+P83+P84+P85</f>
        <v>8141500</v>
      </c>
      <c r="Q80" s="203">
        <f>Q81+Q83+Q84+Q85</f>
        <v>8091500</v>
      </c>
      <c r="R80" s="203">
        <f>R81+R83+R84+R85</f>
        <v>8091500</v>
      </c>
      <c r="S80" s="184"/>
    </row>
    <row r="81" spans="1:19" s="97" customFormat="1" ht="14.25" customHeight="1">
      <c r="A81" s="596"/>
      <c r="B81" s="638"/>
      <c r="C81" s="551"/>
      <c r="D81" s="640"/>
      <c r="E81" s="636" t="s">
        <v>775</v>
      </c>
      <c r="F81" s="244" t="s">
        <v>188</v>
      </c>
      <c r="G81" s="234">
        <v>44396</v>
      </c>
      <c r="H81" s="237" t="s">
        <v>195</v>
      </c>
      <c r="I81" s="232" t="s">
        <v>3</v>
      </c>
      <c r="J81" s="232" t="s">
        <v>614</v>
      </c>
      <c r="K81" s="232" t="s">
        <v>774</v>
      </c>
      <c r="L81" s="232" t="s">
        <v>20</v>
      </c>
      <c r="M81" s="203"/>
      <c r="N81" s="203"/>
      <c r="O81" s="203">
        <v>1266500</v>
      </c>
      <c r="P81" s="203">
        <v>3416000</v>
      </c>
      <c r="Q81" s="203">
        <v>3416000</v>
      </c>
      <c r="R81" s="203">
        <v>3416000</v>
      </c>
      <c r="S81" s="184">
        <v>3</v>
      </c>
    </row>
    <row r="82" spans="1:19" s="97" customFormat="1" ht="14.25" customHeight="1">
      <c r="A82" s="596"/>
      <c r="B82" s="638"/>
      <c r="C82" s="551"/>
      <c r="D82" s="640"/>
      <c r="E82" s="636"/>
      <c r="F82" s="244"/>
      <c r="G82" s="234"/>
      <c r="H82" s="237"/>
      <c r="I82" s="232" t="s">
        <v>3</v>
      </c>
      <c r="J82" s="232" t="s">
        <v>614</v>
      </c>
      <c r="K82" s="232" t="s">
        <v>774</v>
      </c>
      <c r="L82" s="232" t="s">
        <v>22</v>
      </c>
      <c r="M82" s="203"/>
      <c r="N82" s="203"/>
      <c r="O82" s="203">
        <v>37500</v>
      </c>
      <c r="P82" s="203"/>
      <c r="Q82" s="203"/>
      <c r="R82" s="203"/>
      <c r="S82" s="184">
        <v>3</v>
      </c>
    </row>
    <row r="83" spans="1:19" s="97" customFormat="1" ht="14.25" customHeight="1">
      <c r="A83" s="596"/>
      <c r="B83" s="638"/>
      <c r="C83" s="551"/>
      <c r="D83" s="640"/>
      <c r="E83" s="636"/>
      <c r="F83" s="244"/>
      <c r="G83" s="234"/>
      <c r="H83" s="237"/>
      <c r="I83" s="201" t="s">
        <v>3</v>
      </c>
      <c r="J83" s="201" t="s">
        <v>614</v>
      </c>
      <c r="K83" s="201" t="s">
        <v>774</v>
      </c>
      <c r="L83" s="201" t="s">
        <v>37</v>
      </c>
      <c r="M83" s="203"/>
      <c r="N83" s="203"/>
      <c r="O83" s="203">
        <v>382500</v>
      </c>
      <c r="P83" s="203">
        <v>1031600</v>
      </c>
      <c r="Q83" s="203">
        <v>1031600</v>
      </c>
      <c r="R83" s="203">
        <v>1031600</v>
      </c>
      <c r="S83" s="184">
        <v>3</v>
      </c>
    </row>
    <row r="84" spans="1:19" s="97" customFormat="1" ht="14.25" customHeight="1">
      <c r="A84" s="596"/>
      <c r="B84" s="638"/>
      <c r="C84" s="551"/>
      <c r="D84" s="640"/>
      <c r="E84" s="636"/>
      <c r="F84" s="244"/>
      <c r="G84" s="234"/>
      <c r="H84" s="237"/>
      <c r="I84" s="201" t="s">
        <v>3</v>
      </c>
      <c r="J84" s="201" t="s">
        <v>614</v>
      </c>
      <c r="K84" s="201" t="s">
        <v>774</v>
      </c>
      <c r="L84" s="201" t="s">
        <v>8</v>
      </c>
      <c r="M84" s="203"/>
      <c r="N84" s="203"/>
      <c r="O84" s="203">
        <v>1293750</v>
      </c>
      <c r="P84" s="203">
        <v>3659600</v>
      </c>
      <c r="Q84" s="203">
        <v>3609600</v>
      </c>
      <c r="R84" s="203">
        <v>3609600</v>
      </c>
      <c r="S84" s="184">
        <v>3</v>
      </c>
    </row>
    <row r="85" spans="1:19" s="97" customFormat="1" ht="14.25" customHeight="1">
      <c r="A85" s="596"/>
      <c r="B85" s="639"/>
      <c r="C85" s="550"/>
      <c r="D85" s="641"/>
      <c r="E85" s="637"/>
      <c r="F85" s="244"/>
      <c r="G85" s="234"/>
      <c r="H85" s="43"/>
      <c r="I85" s="201" t="s">
        <v>3</v>
      </c>
      <c r="J85" s="201" t="s">
        <v>614</v>
      </c>
      <c r="K85" s="201" t="s">
        <v>774</v>
      </c>
      <c r="L85" s="201" t="s">
        <v>339</v>
      </c>
      <c r="M85" s="203"/>
      <c r="N85" s="203"/>
      <c r="O85" s="203">
        <v>24450</v>
      </c>
      <c r="P85" s="203">
        <v>34300</v>
      </c>
      <c r="Q85" s="203">
        <v>34300</v>
      </c>
      <c r="R85" s="203">
        <v>34300</v>
      </c>
      <c r="S85" s="184">
        <v>3</v>
      </c>
    </row>
    <row r="86" spans="1:19" s="97" customFormat="1" ht="14.25" customHeight="1">
      <c r="A86" s="596"/>
      <c r="B86" s="536" t="s">
        <v>776</v>
      </c>
      <c r="C86" s="549" t="s">
        <v>1202</v>
      </c>
      <c r="D86" s="533" t="s">
        <v>777</v>
      </c>
      <c r="E86" s="329" t="s">
        <v>778</v>
      </c>
      <c r="F86" s="245" t="s">
        <v>188</v>
      </c>
      <c r="G86" s="210">
        <v>40078</v>
      </c>
      <c r="H86" s="237" t="s">
        <v>195</v>
      </c>
      <c r="I86" s="218" t="s">
        <v>3</v>
      </c>
      <c r="J86" s="218" t="s">
        <v>614</v>
      </c>
      <c r="K86" s="218" t="s">
        <v>779</v>
      </c>
      <c r="L86" s="218" t="s">
        <v>56</v>
      </c>
      <c r="M86" s="203">
        <f t="shared" ref="M86:R86" si="12">SUM(M87:M92)</f>
        <v>1535100</v>
      </c>
      <c r="N86" s="203">
        <f t="shared" si="12"/>
        <v>1488771.29</v>
      </c>
      <c r="O86" s="203">
        <f t="shared" si="12"/>
        <v>1647200</v>
      </c>
      <c r="P86" s="203">
        <f t="shared" si="12"/>
        <v>1733800</v>
      </c>
      <c r="Q86" s="203">
        <f t="shared" si="12"/>
        <v>1612800</v>
      </c>
      <c r="R86" s="203">
        <f t="shared" si="12"/>
        <v>1612800</v>
      </c>
      <c r="S86" s="184"/>
    </row>
    <row r="87" spans="1:19" s="97" customFormat="1" ht="14.25" customHeight="1">
      <c r="A87" s="596"/>
      <c r="B87" s="538"/>
      <c r="C87" s="551"/>
      <c r="D87" s="534"/>
      <c r="E87" s="569" t="s">
        <v>780</v>
      </c>
      <c r="F87" s="246" t="s">
        <v>188</v>
      </c>
      <c r="G87" s="206">
        <v>42614</v>
      </c>
      <c r="H87" s="237" t="s">
        <v>195</v>
      </c>
      <c r="I87" s="202" t="s">
        <v>3</v>
      </c>
      <c r="J87" s="202" t="s">
        <v>614</v>
      </c>
      <c r="K87" s="201" t="s">
        <v>779</v>
      </c>
      <c r="L87" s="202" t="s">
        <v>20</v>
      </c>
      <c r="M87" s="203">
        <v>754800</v>
      </c>
      <c r="N87" s="203">
        <v>743914.3</v>
      </c>
      <c r="O87" s="203">
        <v>765600</v>
      </c>
      <c r="P87" s="203">
        <v>802200</v>
      </c>
      <c r="Q87" s="203">
        <v>802200</v>
      </c>
      <c r="R87" s="203">
        <v>802200</v>
      </c>
      <c r="S87" s="87">
        <v>3</v>
      </c>
    </row>
    <row r="88" spans="1:19" s="97" customFormat="1" ht="14.25" customHeight="1">
      <c r="A88" s="596"/>
      <c r="B88" s="538"/>
      <c r="C88" s="551"/>
      <c r="D88" s="534"/>
      <c r="E88" s="569"/>
      <c r="F88" s="247"/>
      <c r="G88" s="248"/>
      <c r="H88" s="215"/>
      <c r="I88" s="202" t="s">
        <v>3</v>
      </c>
      <c r="J88" s="202" t="s">
        <v>614</v>
      </c>
      <c r="K88" s="201" t="s">
        <v>779</v>
      </c>
      <c r="L88" s="202" t="s">
        <v>20</v>
      </c>
      <c r="M88" s="203"/>
      <c r="N88" s="203"/>
      <c r="O88" s="203">
        <v>0</v>
      </c>
      <c r="P88" s="203">
        <v>0</v>
      </c>
      <c r="Q88" s="203">
        <v>0</v>
      </c>
      <c r="R88" s="203">
        <v>0</v>
      </c>
      <c r="S88" s="87">
        <v>3</v>
      </c>
    </row>
    <row r="89" spans="1:19" s="97" customFormat="1" ht="14.25" customHeight="1">
      <c r="A89" s="596"/>
      <c r="B89" s="538"/>
      <c r="C89" s="551"/>
      <c r="D89" s="534"/>
      <c r="E89" s="569"/>
      <c r="F89" s="247"/>
      <c r="G89" s="248"/>
      <c r="H89" s="215"/>
      <c r="I89" s="202" t="s">
        <v>3</v>
      </c>
      <c r="J89" s="202" t="s">
        <v>614</v>
      </c>
      <c r="K89" s="201" t="s">
        <v>779</v>
      </c>
      <c r="L89" s="202" t="s">
        <v>37</v>
      </c>
      <c r="M89" s="203">
        <v>226100</v>
      </c>
      <c r="N89" s="203">
        <v>221758.55</v>
      </c>
      <c r="O89" s="203">
        <v>231300</v>
      </c>
      <c r="P89" s="203">
        <v>242300</v>
      </c>
      <c r="Q89" s="203">
        <v>242300</v>
      </c>
      <c r="R89" s="203">
        <v>242300</v>
      </c>
      <c r="S89" s="87">
        <v>3</v>
      </c>
    </row>
    <row r="90" spans="1:19" s="97" customFormat="1" ht="14.25" customHeight="1">
      <c r="A90" s="596"/>
      <c r="B90" s="538"/>
      <c r="C90" s="551"/>
      <c r="D90" s="534"/>
      <c r="E90" s="569"/>
      <c r="F90" s="246"/>
      <c r="G90" s="206"/>
      <c r="H90" s="237"/>
      <c r="I90" s="202" t="s">
        <v>3</v>
      </c>
      <c r="J90" s="202" t="s">
        <v>614</v>
      </c>
      <c r="K90" s="201" t="s">
        <v>779</v>
      </c>
      <c r="L90" s="202" t="s">
        <v>8</v>
      </c>
      <c r="M90" s="203">
        <v>553700</v>
      </c>
      <c r="N90" s="203">
        <v>523073.41</v>
      </c>
      <c r="O90" s="203">
        <v>547800</v>
      </c>
      <c r="P90" s="203">
        <v>582400</v>
      </c>
      <c r="Q90" s="203">
        <v>461400</v>
      </c>
      <c r="R90" s="203">
        <v>461400</v>
      </c>
      <c r="S90" s="87">
        <v>3</v>
      </c>
    </row>
    <row r="91" spans="1:19" s="97" customFormat="1" ht="14.25" customHeight="1">
      <c r="A91" s="596"/>
      <c r="B91" s="538"/>
      <c r="C91" s="551"/>
      <c r="D91" s="534"/>
      <c r="E91" s="569"/>
      <c r="F91" s="246"/>
      <c r="G91" s="206"/>
      <c r="H91" s="237"/>
      <c r="I91" s="202" t="s">
        <v>3</v>
      </c>
      <c r="J91" s="202" t="s">
        <v>614</v>
      </c>
      <c r="K91" s="201" t="s">
        <v>779</v>
      </c>
      <c r="L91" s="202" t="s">
        <v>264</v>
      </c>
      <c r="M91" s="203">
        <v>0</v>
      </c>
      <c r="N91" s="203">
        <v>0</v>
      </c>
      <c r="O91" s="203">
        <v>102000</v>
      </c>
      <c r="P91" s="203">
        <v>106400</v>
      </c>
      <c r="Q91" s="203">
        <v>106400</v>
      </c>
      <c r="R91" s="203">
        <v>106400</v>
      </c>
      <c r="S91" s="87">
        <v>3</v>
      </c>
    </row>
    <row r="92" spans="1:19" s="97" customFormat="1" ht="14.25" customHeight="1">
      <c r="A92" s="596"/>
      <c r="B92" s="537"/>
      <c r="C92" s="550"/>
      <c r="D92" s="535"/>
      <c r="E92" s="573"/>
      <c r="F92" s="249"/>
      <c r="G92" s="208"/>
      <c r="H92" s="250"/>
      <c r="I92" s="202" t="s">
        <v>3</v>
      </c>
      <c r="J92" s="202" t="s">
        <v>614</v>
      </c>
      <c r="K92" s="201" t="s">
        <v>779</v>
      </c>
      <c r="L92" s="202" t="s">
        <v>38</v>
      </c>
      <c r="M92" s="203">
        <v>500</v>
      </c>
      <c r="N92" s="203">
        <v>25.03</v>
      </c>
      <c r="O92" s="203">
        <v>500</v>
      </c>
      <c r="P92" s="203">
        <v>500</v>
      </c>
      <c r="Q92" s="203">
        <v>500</v>
      </c>
      <c r="R92" s="203">
        <v>500</v>
      </c>
      <c r="S92" s="87">
        <v>3</v>
      </c>
    </row>
    <row r="93" spans="1:19" s="97" customFormat="1" ht="14.25" customHeight="1">
      <c r="A93" s="596"/>
      <c r="B93" s="536" t="s">
        <v>781</v>
      </c>
      <c r="C93" s="549" t="s">
        <v>782</v>
      </c>
      <c r="D93" s="533" t="s">
        <v>712</v>
      </c>
      <c r="E93" s="341" t="s">
        <v>783</v>
      </c>
      <c r="F93" s="183" t="s">
        <v>188</v>
      </c>
      <c r="G93" s="210">
        <v>42732</v>
      </c>
      <c r="H93" s="29" t="s">
        <v>195</v>
      </c>
      <c r="I93" s="202" t="s">
        <v>3</v>
      </c>
      <c r="J93" s="202" t="s">
        <v>614</v>
      </c>
      <c r="K93" s="202" t="s">
        <v>784</v>
      </c>
      <c r="L93" s="202" t="s">
        <v>56</v>
      </c>
      <c r="M93" s="203">
        <f t="shared" ref="M93:R93" si="13">SUM(M94:M98)</f>
        <v>2148200</v>
      </c>
      <c r="N93" s="203">
        <f t="shared" si="13"/>
        <v>1938909.8299999998</v>
      </c>
      <c r="O93" s="203">
        <f t="shared" si="13"/>
        <v>2910800</v>
      </c>
      <c r="P93" s="203">
        <f t="shared" si="13"/>
        <v>3046200</v>
      </c>
      <c r="Q93" s="203">
        <f t="shared" si="13"/>
        <v>2906200</v>
      </c>
      <c r="R93" s="203">
        <f t="shared" si="13"/>
        <v>2906200</v>
      </c>
      <c r="S93" s="87"/>
    </row>
    <row r="94" spans="1:19" s="97" customFormat="1" ht="14.25" customHeight="1">
      <c r="A94" s="596"/>
      <c r="B94" s="538"/>
      <c r="C94" s="551"/>
      <c r="D94" s="534"/>
      <c r="E94" s="491" t="s">
        <v>785</v>
      </c>
      <c r="F94" s="570" t="s">
        <v>188</v>
      </c>
      <c r="G94" s="568">
        <v>42793</v>
      </c>
      <c r="H94" s="534" t="s">
        <v>195</v>
      </c>
      <c r="I94" s="202" t="s">
        <v>3</v>
      </c>
      <c r="J94" s="202" t="s">
        <v>614</v>
      </c>
      <c r="K94" s="202" t="s">
        <v>784</v>
      </c>
      <c r="L94" s="202" t="s">
        <v>20</v>
      </c>
      <c r="M94" s="203">
        <v>951803.18</v>
      </c>
      <c r="N94" s="203">
        <v>848802.81</v>
      </c>
      <c r="O94" s="203">
        <v>1405300</v>
      </c>
      <c r="P94" s="203">
        <v>1479300</v>
      </c>
      <c r="Q94" s="203">
        <v>1479300</v>
      </c>
      <c r="R94" s="203">
        <v>1479300</v>
      </c>
      <c r="S94" s="87">
        <v>3</v>
      </c>
    </row>
    <row r="95" spans="1:19" s="97" customFormat="1" ht="14.25" customHeight="1">
      <c r="A95" s="596"/>
      <c r="B95" s="538"/>
      <c r="C95" s="551"/>
      <c r="D95" s="534"/>
      <c r="E95" s="491"/>
      <c r="F95" s="570"/>
      <c r="G95" s="568"/>
      <c r="H95" s="534"/>
      <c r="I95" s="202" t="s">
        <v>3</v>
      </c>
      <c r="J95" s="202" t="s">
        <v>614</v>
      </c>
      <c r="K95" s="202" t="s">
        <v>784</v>
      </c>
      <c r="L95" s="202" t="s">
        <v>22</v>
      </c>
      <c r="M95" s="203">
        <v>6896.82</v>
      </c>
      <c r="N95" s="203">
        <v>6896.82</v>
      </c>
      <c r="O95" s="203">
        <v>0</v>
      </c>
      <c r="P95" s="203">
        <v>0</v>
      </c>
      <c r="Q95" s="203">
        <v>0</v>
      </c>
      <c r="R95" s="203">
        <v>0</v>
      </c>
      <c r="S95" s="87">
        <v>3</v>
      </c>
    </row>
    <row r="96" spans="1:19" s="97" customFormat="1" ht="14.25" customHeight="1">
      <c r="A96" s="596"/>
      <c r="B96" s="538"/>
      <c r="C96" s="551"/>
      <c r="D96" s="534"/>
      <c r="E96" s="491"/>
      <c r="F96" s="570"/>
      <c r="G96" s="568"/>
      <c r="H96" s="534"/>
      <c r="I96" s="202" t="s">
        <v>3</v>
      </c>
      <c r="J96" s="202" t="s">
        <v>614</v>
      </c>
      <c r="K96" s="202" t="s">
        <v>784</v>
      </c>
      <c r="L96" s="202" t="s">
        <v>37</v>
      </c>
      <c r="M96" s="203">
        <v>286800</v>
      </c>
      <c r="N96" s="203">
        <v>255036.25</v>
      </c>
      <c r="O96" s="203">
        <v>424400</v>
      </c>
      <c r="P96" s="203">
        <v>446700</v>
      </c>
      <c r="Q96" s="203">
        <v>446700</v>
      </c>
      <c r="R96" s="203">
        <v>446700</v>
      </c>
      <c r="S96" s="87">
        <v>3</v>
      </c>
    </row>
    <row r="97" spans="1:19" s="97" customFormat="1" ht="14.25" customHeight="1">
      <c r="A97" s="596"/>
      <c r="B97" s="538"/>
      <c r="C97" s="551"/>
      <c r="D97" s="534"/>
      <c r="E97" s="491"/>
      <c r="F97" s="570"/>
      <c r="G97" s="568"/>
      <c r="H97" s="534"/>
      <c r="I97" s="202" t="s">
        <v>3</v>
      </c>
      <c r="J97" s="202" t="s">
        <v>614</v>
      </c>
      <c r="K97" s="202" t="s">
        <v>784</v>
      </c>
      <c r="L97" s="202" t="s">
        <v>8</v>
      </c>
      <c r="M97" s="203">
        <v>902200</v>
      </c>
      <c r="N97" s="203">
        <v>828173.95</v>
      </c>
      <c r="O97" s="203">
        <v>1080600</v>
      </c>
      <c r="P97" s="203">
        <v>1119700</v>
      </c>
      <c r="Q97" s="203">
        <v>979700</v>
      </c>
      <c r="R97" s="203">
        <v>979700</v>
      </c>
      <c r="S97" s="87">
        <v>3</v>
      </c>
    </row>
    <row r="98" spans="1:19" s="97" customFormat="1" ht="14.25" customHeight="1">
      <c r="A98" s="596"/>
      <c r="B98" s="307"/>
      <c r="C98" s="550"/>
      <c r="D98" s="535"/>
      <c r="E98" s="492"/>
      <c r="F98" s="581"/>
      <c r="G98" s="208"/>
      <c r="H98" s="535"/>
      <c r="I98" s="202" t="s">
        <v>3</v>
      </c>
      <c r="J98" s="202" t="s">
        <v>614</v>
      </c>
      <c r="K98" s="202" t="s">
        <v>784</v>
      </c>
      <c r="L98" s="202" t="s">
        <v>38</v>
      </c>
      <c r="M98" s="203">
        <v>500</v>
      </c>
      <c r="N98" s="203">
        <v>0</v>
      </c>
      <c r="O98" s="203">
        <v>500</v>
      </c>
      <c r="P98" s="203">
        <v>500</v>
      </c>
      <c r="Q98" s="203">
        <v>500</v>
      </c>
      <c r="R98" s="203">
        <v>500</v>
      </c>
      <c r="S98" s="87">
        <v>3</v>
      </c>
    </row>
    <row r="99" spans="1:19" s="97" customFormat="1" ht="39" customHeight="1">
      <c r="A99" s="596"/>
      <c r="B99" s="305" t="s">
        <v>786</v>
      </c>
      <c r="C99" s="207" t="s">
        <v>787</v>
      </c>
      <c r="D99" s="214" t="s">
        <v>698</v>
      </c>
      <c r="E99" s="342" t="s">
        <v>788</v>
      </c>
      <c r="F99" s="181" t="s">
        <v>188</v>
      </c>
      <c r="G99" s="217">
        <v>44421</v>
      </c>
      <c r="H99" s="28" t="s">
        <v>789</v>
      </c>
      <c r="I99" s="201" t="s">
        <v>3</v>
      </c>
      <c r="J99" s="201" t="s">
        <v>614</v>
      </c>
      <c r="K99" s="201" t="s">
        <v>790</v>
      </c>
      <c r="L99" s="201" t="s">
        <v>8</v>
      </c>
      <c r="M99" s="203"/>
      <c r="N99" s="203"/>
      <c r="O99" s="203">
        <v>376800</v>
      </c>
      <c r="P99" s="203"/>
      <c r="Q99" s="203"/>
      <c r="R99" s="203"/>
      <c r="S99" s="87">
        <v>3</v>
      </c>
    </row>
    <row r="100" spans="1:19" s="97" customFormat="1" ht="14.25" customHeight="1">
      <c r="A100" s="596"/>
      <c r="B100" s="627" t="s">
        <v>791</v>
      </c>
      <c r="C100" s="559" t="s">
        <v>727</v>
      </c>
      <c r="D100" s="549" t="s">
        <v>792</v>
      </c>
      <c r="E100" s="343" t="s">
        <v>729</v>
      </c>
      <c r="F100" s="182"/>
      <c r="G100" s="251"/>
      <c r="H100" s="43"/>
      <c r="I100" s="218" t="s">
        <v>16</v>
      </c>
      <c r="J100" s="218" t="s">
        <v>2</v>
      </c>
      <c r="K100" s="218" t="s">
        <v>730</v>
      </c>
      <c r="L100" s="218" t="s">
        <v>56</v>
      </c>
      <c r="M100" s="238"/>
      <c r="N100" s="203"/>
      <c r="O100" s="203"/>
      <c r="P100" s="203">
        <f>P101+P102+P103+P104</f>
        <v>1405000</v>
      </c>
      <c r="Q100" s="203">
        <f>Q101+Q102+Q103+Q104</f>
        <v>1405000</v>
      </c>
      <c r="R100" s="203">
        <f>R101+R102+R103+R104</f>
        <v>1405000</v>
      </c>
      <c r="S100" s="87"/>
    </row>
    <row r="101" spans="1:19" s="97" customFormat="1" ht="14.25" customHeight="1">
      <c r="A101" s="596"/>
      <c r="B101" s="628"/>
      <c r="C101" s="560"/>
      <c r="D101" s="551"/>
      <c r="E101" s="631" t="s">
        <v>765</v>
      </c>
      <c r="F101" s="181"/>
      <c r="G101" s="217"/>
      <c r="H101" s="28"/>
      <c r="I101" s="219" t="s">
        <v>16</v>
      </c>
      <c r="J101" s="219" t="s">
        <v>2</v>
      </c>
      <c r="K101" s="98" t="s">
        <v>730</v>
      </c>
      <c r="L101" s="219" t="s">
        <v>554</v>
      </c>
      <c r="M101" s="203"/>
      <c r="N101" s="203"/>
      <c r="O101" s="203"/>
      <c r="P101" s="203">
        <v>897500</v>
      </c>
      <c r="Q101" s="203">
        <v>897500</v>
      </c>
      <c r="R101" s="203">
        <v>897500</v>
      </c>
      <c r="S101" s="87">
        <v>3</v>
      </c>
    </row>
    <row r="102" spans="1:19" s="97" customFormat="1" ht="14.25" customHeight="1">
      <c r="A102" s="596"/>
      <c r="B102" s="628"/>
      <c r="C102" s="560"/>
      <c r="D102" s="551"/>
      <c r="E102" s="631"/>
      <c r="F102" s="181"/>
      <c r="G102" s="217"/>
      <c r="H102" s="28"/>
      <c r="I102" s="219" t="s">
        <v>16</v>
      </c>
      <c r="J102" s="219" t="s">
        <v>2</v>
      </c>
      <c r="K102" s="98" t="s">
        <v>730</v>
      </c>
      <c r="L102" s="219" t="s">
        <v>555</v>
      </c>
      <c r="M102" s="203"/>
      <c r="N102" s="203"/>
      <c r="O102" s="203"/>
      <c r="P102" s="203">
        <v>271000</v>
      </c>
      <c r="Q102" s="203">
        <v>271000</v>
      </c>
      <c r="R102" s="203">
        <v>271000</v>
      </c>
      <c r="S102" s="87">
        <v>3</v>
      </c>
    </row>
    <row r="103" spans="1:19" s="97" customFormat="1" ht="14.25" customHeight="1">
      <c r="A103" s="596"/>
      <c r="B103" s="628"/>
      <c r="C103" s="560"/>
      <c r="D103" s="551"/>
      <c r="E103" s="632" t="s">
        <v>733</v>
      </c>
      <c r="F103" s="181"/>
      <c r="G103" s="217"/>
      <c r="H103" s="28"/>
      <c r="I103" s="219" t="s">
        <v>16</v>
      </c>
      <c r="J103" s="219" t="s">
        <v>2</v>
      </c>
      <c r="K103" s="98" t="s">
        <v>730</v>
      </c>
      <c r="L103" s="219" t="s">
        <v>8</v>
      </c>
      <c r="M103" s="203"/>
      <c r="N103" s="203"/>
      <c r="O103" s="203"/>
      <c r="P103" s="203">
        <v>127300</v>
      </c>
      <c r="Q103" s="203">
        <v>127300</v>
      </c>
      <c r="R103" s="203">
        <v>127300</v>
      </c>
      <c r="S103" s="87">
        <v>3</v>
      </c>
    </row>
    <row r="104" spans="1:19" s="97" customFormat="1" ht="14.25" customHeight="1">
      <c r="A104" s="596"/>
      <c r="B104" s="629"/>
      <c r="C104" s="630"/>
      <c r="D104" s="550"/>
      <c r="E104" s="633"/>
      <c r="F104" s="181"/>
      <c r="G104" s="217"/>
      <c r="H104" s="28"/>
      <c r="I104" s="202" t="s">
        <v>16</v>
      </c>
      <c r="J104" s="202" t="s">
        <v>2</v>
      </c>
      <c r="K104" s="201" t="s">
        <v>730</v>
      </c>
      <c r="L104" s="202" t="s">
        <v>264</v>
      </c>
      <c r="M104" s="203"/>
      <c r="N104" s="203"/>
      <c r="O104" s="203"/>
      <c r="P104" s="203">
        <v>109200</v>
      </c>
      <c r="Q104" s="203">
        <v>109200</v>
      </c>
      <c r="R104" s="203">
        <v>109200</v>
      </c>
      <c r="S104" s="87">
        <v>3</v>
      </c>
    </row>
    <row r="105" spans="1:19" s="97" customFormat="1" ht="14.25" customHeight="1">
      <c r="A105" s="596"/>
      <c r="B105" s="536" t="s">
        <v>793</v>
      </c>
      <c r="C105" s="552" t="s">
        <v>794</v>
      </c>
      <c r="D105" s="21" t="s">
        <v>795</v>
      </c>
      <c r="E105" s="564" t="s">
        <v>796</v>
      </c>
      <c r="F105" s="220" t="s">
        <v>188</v>
      </c>
      <c r="G105" s="225">
        <v>43823</v>
      </c>
      <c r="H105" s="21" t="s">
        <v>797</v>
      </c>
      <c r="I105" s="202" t="s">
        <v>16</v>
      </c>
      <c r="J105" s="202" t="s">
        <v>552</v>
      </c>
      <c r="K105" s="202" t="s">
        <v>798</v>
      </c>
      <c r="L105" s="202" t="s">
        <v>636</v>
      </c>
      <c r="M105" s="203">
        <v>451300</v>
      </c>
      <c r="N105" s="203">
        <v>451219.5</v>
      </c>
      <c r="O105" s="252"/>
      <c r="P105" s="252"/>
      <c r="Q105" s="252"/>
      <c r="R105" s="252"/>
      <c r="S105" s="87">
        <v>3</v>
      </c>
    </row>
    <row r="106" spans="1:19" s="97" customFormat="1" ht="14.25" customHeight="1">
      <c r="A106" s="596"/>
      <c r="B106" s="537"/>
      <c r="C106" s="592"/>
      <c r="D106" s="22"/>
      <c r="E106" s="634"/>
      <c r="F106" s="187"/>
      <c r="G106" s="187"/>
      <c r="H106" s="22"/>
      <c r="I106" s="201" t="s">
        <v>16</v>
      </c>
      <c r="J106" s="201" t="s">
        <v>17</v>
      </c>
      <c r="K106" s="201" t="s">
        <v>798</v>
      </c>
      <c r="L106" s="201" t="s">
        <v>636</v>
      </c>
      <c r="M106" s="203"/>
      <c r="N106" s="203"/>
      <c r="O106" s="203">
        <v>500000</v>
      </c>
      <c r="P106" s="203">
        <v>394230</v>
      </c>
      <c r="Q106" s="203">
        <v>394230</v>
      </c>
      <c r="R106" s="203">
        <v>394230</v>
      </c>
      <c r="S106" s="54">
        <v>3</v>
      </c>
    </row>
    <row r="107" spans="1:19" s="97" customFormat="1" ht="14.25" customHeight="1">
      <c r="A107" s="596"/>
      <c r="B107" s="305" t="s">
        <v>799</v>
      </c>
      <c r="C107" s="253" t="s">
        <v>800</v>
      </c>
      <c r="D107" s="253"/>
      <c r="E107" s="344" t="s">
        <v>801</v>
      </c>
      <c r="F107" s="187"/>
      <c r="G107" s="187"/>
      <c r="H107" s="22"/>
      <c r="I107" s="202" t="s">
        <v>16</v>
      </c>
      <c r="J107" s="202" t="s">
        <v>17</v>
      </c>
      <c r="K107" s="202" t="s">
        <v>802</v>
      </c>
      <c r="L107" s="202" t="s">
        <v>8</v>
      </c>
      <c r="M107" s="203"/>
      <c r="N107" s="203"/>
      <c r="O107" s="203"/>
      <c r="P107" s="203">
        <v>105770</v>
      </c>
      <c r="Q107" s="203">
        <v>105770</v>
      </c>
      <c r="R107" s="203">
        <v>105770</v>
      </c>
      <c r="S107" s="54">
        <v>3</v>
      </c>
    </row>
    <row r="108" spans="1:19" s="255" customFormat="1" ht="14.25" customHeight="1">
      <c r="A108" s="596"/>
      <c r="B108" s="530" t="s">
        <v>803</v>
      </c>
      <c r="C108" s="549" t="s">
        <v>804</v>
      </c>
      <c r="D108" s="549" t="s">
        <v>795</v>
      </c>
      <c r="E108" s="564" t="s">
        <v>805</v>
      </c>
      <c r="F108" s="220" t="s">
        <v>188</v>
      </c>
      <c r="G108" s="567">
        <v>43830</v>
      </c>
      <c r="H108" s="533" t="s">
        <v>195</v>
      </c>
      <c r="I108" s="185" t="s">
        <v>16</v>
      </c>
      <c r="J108" s="185" t="s">
        <v>552</v>
      </c>
      <c r="K108" s="185" t="s">
        <v>806</v>
      </c>
      <c r="L108" s="185" t="s">
        <v>8</v>
      </c>
      <c r="M108" s="254">
        <v>30000</v>
      </c>
      <c r="N108" s="254">
        <v>29959</v>
      </c>
      <c r="O108" s="254"/>
      <c r="P108" s="254"/>
      <c r="Q108" s="254"/>
      <c r="R108" s="254"/>
      <c r="S108" s="29">
        <v>3</v>
      </c>
    </row>
    <row r="109" spans="1:19" s="255" customFormat="1" ht="14.25" customHeight="1">
      <c r="A109" s="596"/>
      <c r="B109" s="531"/>
      <c r="C109" s="551"/>
      <c r="D109" s="550"/>
      <c r="E109" s="569"/>
      <c r="F109" s="222"/>
      <c r="G109" s="568"/>
      <c r="H109" s="534"/>
      <c r="I109" s="103" t="s">
        <v>16</v>
      </c>
      <c r="J109" s="103" t="s">
        <v>17</v>
      </c>
      <c r="K109" s="103" t="s">
        <v>806</v>
      </c>
      <c r="L109" s="103" t="s">
        <v>8</v>
      </c>
      <c r="M109" s="254"/>
      <c r="N109" s="254"/>
      <c r="O109" s="254">
        <v>30000</v>
      </c>
      <c r="P109" s="254">
        <v>20000</v>
      </c>
      <c r="Q109" s="254">
        <v>20000</v>
      </c>
      <c r="R109" s="254">
        <v>20000</v>
      </c>
      <c r="S109" s="41">
        <v>3</v>
      </c>
    </row>
    <row r="110" spans="1:19" s="255" customFormat="1" ht="14.25" customHeight="1">
      <c r="A110" s="596"/>
      <c r="B110" s="312" t="s">
        <v>807</v>
      </c>
      <c r="C110" s="205" t="s">
        <v>808</v>
      </c>
      <c r="D110" s="14" t="s">
        <v>795</v>
      </c>
      <c r="E110" s="569"/>
      <c r="F110" s="222"/>
      <c r="G110" s="568"/>
      <c r="H110" s="534"/>
      <c r="I110" s="103" t="s">
        <v>16</v>
      </c>
      <c r="J110" s="103" t="s">
        <v>17</v>
      </c>
      <c r="K110" s="103" t="s">
        <v>809</v>
      </c>
      <c r="L110" s="103" t="s">
        <v>8</v>
      </c>
      <c r="M110" s="254"/>
      <c r="N110" s="254"/>
      <c r="O110" s="254">
        <v>22000</v>
      </c>
      <c r="P110" s="254">
        <v>11000</v>
      </c>
      <c r="Q110" s="254">
        <v>11000</v>
      </c>
      <c r="R110" s="254">
        <v>11000</v>
      </c>
      <c r="S110" s="29">
        <v>3</v>
      </c>
    </row>
    <row r="111" spans="1:19" s="97" customFormat="1" ht="14.25" customHeight="1">
      <c r="A111" s="596"/>
      <c r="B111" s="530" t="s">
        <v>810</v>
      </c>
      <c r="C111" s="549" t="s">
        <v>811</v>
      </c>
      <c r="D111" s="253" t="s">
        <v>795</v>
      </c>
      <c r="E111" s="635"/>
      <c r="F111" s="222"/>
      <c r="G111" s="568"/>
      <c r="H111" s="534"/>
      <c r="I111" s="218" t="s">
        <v>16</v>
      </c>
      <c r="J111" s="218" t="s">
        <v>552</v>
      </c>
      <c r="K111" s="218" t="s">
        <v>812</v>
      </c>
      <c r="L111" s="218" t="s">
        <v>8</v>
      </c>
      <c r="M111" s="203">
        <v>54970</v>
      </c>
      <c r="N111" s="203">
        <v>54918</v>
      </c>
      <c r="O111" s="203"/>
      <c r="P111" s="203"/>
      <c r="Q111" s="203"/>
      <c r="R111" s="203"/>
      <c r="S111" s="54">
        <v>3</v>
      </c>
    </row>
    <row r="112" spans="1:19" s="97" customFormat="1" ht="14.25" customHeight="1">
      <c r="A112" s="596"/>
      <c r="B112" s="531"/>
      <c r="C112" s="551"/>
      <c r="D112" s="204"/>
      <c r="E112" s="635"/>
      <c r="F112" s="222"/>
      <c r="G112" s="568"/>
      <c r="H112" s="534"/>
      <c r="I112" s="98" t="s">
        <v>16</v>
      </c>
      <c r="J112" s="98" t="s">
        <v>17</v>
      </c>
      <c r="K112" s="98" t="s">
        <v>812</v>
      </c>
      <c r="L112" s="98" t="s">
        <v>8</v>
      </c>
      <c r="M112" s="254"/>
      <c r="N112" s="254"/>
      <c r="O112" s="203">
        <v>125000</v>
      </c>
      <c r="P112" s="203">
        <v>200000</v>
      </c>
      <c r="Q112" s="203">
        <v>125000</v>
      </c>
      <c r="R112" s="203">
        <v>125000</v>
      </c>
      <c r="S112" s="87">
        <v>3</v>
      </c>
    </row>
    <row r="113" spans="1:19" s="97" customFormat="1" ht="14.25" customHeight="1">
      <c r="A113" s="596"/>
      <c r="B113" s="530" t="s">
        <v>813</v>
      </c>
      <c r="C113" s="549" t="s">
        <v>814</v>
      </c>
      <c r="D113" s="207"/>
      <c r="E113" s="635"/>
      <c r="F113" s="222"/>
      <c r="G113" s="568"/>
      <c r="H113" s="534"/>
      <c r="I113" s="201" t="s">
        <v>16</v>
      </c>
      <c r="J113" s="201" t="s">
        <v>552</v>
      </c>
      <c r="K113" s="201" t="s">
        <v>815</v>
      </c>
      <c r="L113" s="201" t="s">
        <v>8</v>
      </c>
      <c r="M113" s="203">
        <v>100000</v>
      </c>
      <c r="N113" s="203">
        <v>98200</v>
      </c>
      <c r="O113" s="203"/>
      <c r="P113" s="203"/>
      <c r="Q113" s="203"/>
      <c r="R113" s="203"/>
      <c r="S113" s="87">
        <v>3</v>
      </c>
    </row>
    <row r="114" spans="1:19" s="97" customFormat="1" ht="14.25" customHeight="1">
      <c r="A114" s="596"/>
      <c r="B114" s="531"/>
      <c r="C114" s="551"/>
      <c r="D114" s="204" t="s">
        <v>816</v>
      </c>
      <c r="E114" s="635"/>
      <c r="F114" s="222"/>
      <c r="G114" s="568"/>
      <c r="H114" s="534"/>
      <c r="I114" s="201" t="s">
        <v>16</v>
      </c>
      <c r="J114" s="201" t="s">
        <v>17</v>
      </c>
      <c r="K114" s="201" t="s">
        <v>815</v>
      </c>
      <c r="L114" s="201" t="s">
        <v>8</v>
      </c>
      <c r="M114" s="203"/>
      <c r="N114" s="203"/>
      <c r="O114" s="203">
        <v>100000</v>
      </c>
      <c r="P114" s="203">
        <v>100000</v>
      </c>
      <c r="Q114" s="203">
        <v>100000</v>
      </c>
      <c r="R114" s="203">
        <v>100000</v>
      </c>
      <c r="S114" s="87">
        <v>3</v>
      </c>
    </row>
    <row r="115" spans="1:19" s="97" customFormat="1" ht="14.25" customHeight="1">
      <c r="A115" s="596"/>
      <c r="B115" s="536" t="s">
        <v>196</v>
      </c>
      <c r="C115" s="549" t="s">
        <v>817</v>
      </c>
      <c r="D115" s="207"/>
      <c r="E115" s="635"/>
      <c r="F115" s="222"/>
      <c r="G115" s="568"/>
      <c r="H115" s="534"/>
      <c r="I115" s="201" t="s">
        <v>16</v>
      </c>
      <c r="J115" s="201" t="s">
        <v>552</v>
      </c>
      <c r="K115" s="201" t="s">
        <v>818</v>
      </c>
      <c r="L115" s="201" t="s">
        <v>8</v>
      </c>
      <c r="M115" s="203">
        <v>50000</v>
      </c>
      <c r="N115" s="203">
        <v>50000</v>
      </c>
      <c r="O115" s="252"/>
      <c r="P115" s="252"/>
      <c r="Q115" s="252"/>
      <c r="R115" s="252"/>
      <c r="S115" s="87">
        <v>3</v>
      </c>
    </row>
    <row r="116" spans="1:19" s="97" customFormat="1" ht="14.25" customHeight="1">
      <c r="A116" s="596"/>
      <c r="B116" s="538"/>
      <c r="C116" s="551"/>
      <c r="D116" s="204" t="s">
        <v>816</v>
      </c>
      <c r="E116" s="635"/>
      <c r="F116" s="222"/>
      <c r="G116" s="568"/>
      <c r="H116" s="534"/>
      <c r="I116" s="201" t="s">
        <v>16</v>
      </c>
      <c r="J116" s="201" t="s">
        <v>17</v>
      </c>
      <c r="K116" s="201" t="s">
        <v>818</v>
      </c>
      <c r="L116" s="201" t="s">
        <v>8</v>
      </c>
      <c r="M116" s="203"/>
      <c r="N116" s="203"/>
      <c r="O116" s="203">
        <v>50000</v>
      </c>
      <c r="P116" s="203">
        <v>50000</v>
      </c>
      <c r="Q116" s="203">
        <v>50000</v>
      </c>
      <c r="R116" s="203">
        <v>50000</v>
      </c>
      <c r="S116" s="184">
        <v>3</v>
      </c>
    </row>
    <row r="117" spans="1:19" s="97" customFormat="1" ht="27.75" customHeight="1">
      <c r="A117" s="596"/>
      <c r="B117" s="308" t="s">
        <v>235</v>
      </c>
      <c r="C117" s="214" t="s">
        <v>819</v>
      </c>
      <c r="D117" s="214" t="s">
        <v>816</v>
      </c>
      <c r="E117" s="635"/>
      <c r="F117" s="222"/>
      <c r="G117" s="568"/>
      <c r="H117" s="534"/>
      <c r="I117" s="232" t="s">
        <v>16</v>
      </c>
      <c r="J117" s="232" t="s">
        <v>17</v>
      </c>
      <c r="K117" s="232" t="s">
        <v>820</v>
      </c>
      <c r="L117" s="232" t="s">
        <v>8</v>
      </c>
      <c r="M117" s="203"/>
      <c r="N117" s="203"/>
      <c r="O117" s="203"/>
      <c r="P117" s="203">
        <v>500000</v>
      </c>
      <c r="Q117" s="203"/>
      <c r="R117" s="203"/>
      <c r="S117" s="184">
        <v>3</v>
      </c>
    </row>
    <row r="118" spans="1:19" s="97" customFormat="1" ht="14.25" customHeight="1">
      <c r="A118" s="596"/>
      <c r="B118" s="308" t="s">
        <v>236</v>
      </c>
      <c r="C118" s="207" t="s">
        <v>821</v>
      </c>
      <c r="D118" s="214" t="s">
        <v>822</v>
      </c>
      <c r="E118" s="635"/>
      <c r="F118" s="222"/>
      <c r="G118" s="568"/>
      <c r="H118" s="534"/>
      <c r="I118" s="232" t="s">
        <v>16</v>
      </c>
      <c r="J118" s="232" t="s">
        <v>17</v>
      </c>
      <c r="K118" s="232" t="s">
        <v>823</v>
      </c>
      <c r="L118" s="232" t="s">
        <v>8</v>
      </c>
      <c r="M118" s="203"/>
      <c r="N118" s="203"/>
      <c r="O118" s="203">
        <v>30000</v>
      </c>
      <c r="P118" s="203">
        <v>40000</v>
      </c>
      <c r="Q118" s="203">
        <v>30000</v>
      </c>
      <c r="R118" s="203">
        <v>30000</v>
      </c>
      <c r="S118" s="184">
        <v>3</v>
      </c>
    </row>
    <row r="119" spans="1:19" s="97" customFormat="1" ht="33" customHeight="1">
      <c r="A119" s="596"/>
      <c r="B119" s="305" t="s">
        <v>824</v>
      </c>
      <c r="C119" s="205" t="s">
        <v>825</v>
      </c>
      <c r="D119" s="14" t="s">
        <v>795</v>
      </c>
      <c r="E119" s="635"/>
      <c r="F119" s="222"/>
      <c r="G119" s="568"/>
      <c r="H119" s="534"/>
      <c r="I119" s="232" t="s">
        <v>16</v>
      </c>
      <c r="J119" s="232" t="s">
        <v>17</v>
      </c>
      <c r="K119" s="232" t="s">
        <v>826</v>
      </c>
      <c r="L119" s="232" t="s">
        <v>8</v>
      </c>
      <c r="M119" s="203"/>
      <c r="N119" s="203"/>
      <c r="O119" s="203">
        <v>45000</v>
      </c>
      <c r="P119" s="203">
        <v>45000</v>
      </c>
      <c r="Q119" s="203">
        <v>45000</v>
      </c>
      <c r="R119" s="203">
        <v>45000</v>
      </c>
      <c r="S119" s="184">
        <v>3</v>
      </c>
    </row>
    <row r="120" spans="1:19" s="97" customFormat="1" ht="14.25" customHeight="1">
      <c r="A120" s="596"/>
      <c r="B120" s="536" t="s">
        <v>827</v>
      </c>
      <c r="C120" s="549" t="s">
        <v>828</v>
      </c>
      <c r="D120" s="253" t="s">
        <v>795</v>
      </c>
      <c r="E120" s="635"/>
      <c r="F120" s="222"/>
      <c r="G120" s="568"/>
      <c r="H120" s="534"/>
      <c r="I120" s="201" t="s">
        <v>16</v>
      </c>
      <c r="J120" s="201" t="s">
        <v>552</v>
      </c>
      <c r="K120" s="201" t="s">
        <v>829</v>
      </c>
      <c r="L120" s="201" t="s">
        <v>8</v>
      </c>
      <c r="M120" s="203">
        <v>36730</v>
      </c>
      <c r="N120" s="203">
        <v>36730</v>
      </c>
      <c r="O120" s="203"/>
      <c r="P120" s="203"/>
      <c r="Q120" s="203"/>
      <c r="R120" s="203"/>
      <c r="S120" s="184">
        <v>3</v>
      </c>
    </row>
    <row r="121" spans="1:19" s="97" customFormat="1" ht="14.25" customHeight="1">
      <c r="A121" s="596"/>
      <c r="B121" s="538"/>
      <c r="C121" s="551"/>
      <c r="D121" s="204"/>
      <c r="E121" s="635"/>
      <c r="F121" s="222"/>
      <c r="G121" s="568"/>
      <c r="H121" s="534"/>
      <c r="I121" s="201" t="s">
        <v>16</v>
      </c>
      <c r="J121" s="201" t="s">
        <v>17</v>
      </c>
      <c r="K121" s="201" t="s">
        <v>829</v>
      </c>
      <c r="L121" s="201" t="s">
        <v>8</v>
      </c>
      <c r="M121" s="203"/>
      <c r="N121" s="203"/>
      <c r="O121" s="203">
        <v>50000</v>
      </c>
      <c r="P121" s="203">
        <v>50000</v>
      </c>
      <c r="Q121" s="203">
        <v>50000</v>
      </c>
      <c r="R121" s="203">
        <v>50000</v>
      </c>
      <c r="S121" s="184">
        <v>3</v>
      </c>
    </row>
    <row r="122" spans="1:19" s="97" customFormat="1" ht="14.25" customHeight="1">
      <c r="A122" s="596"/>
      <c r="B122" s="536" t="s">
        <v>239</v>
      </c>
      <c r="C122" s="549" t="s">
        <v>830</v>
      </c>
      <c r="D122" s="550" t="s">
        <v>795</v>
      </c>
      <c r="E122" s="635"/>
      <c r="F122" s="222"/>
      <c r="G122" s="568"/>
      <c r="H122" s="534"/>
      <c r="I122" s="201" t="s">
        <v>16</v>
      </c>
      <c r="J122" s="201" t="s">
        <v>552</v>
      </c>
      <c r="K122" s="201" t="s">
        <v>831</v>
      </c>
      <c r="L122" s="201" t="s">
        <v>8</v>
      </c>
      <c r="M122" s="203">
        <v>217300</v>
      </c>
      <c r="N122" s="203">
        <v>217000</v>
      </c>
      <c r="O122" s="252"/>
      <c r="P122" s="252"/>
      <c r="Q122" s="252"/>
      <c r="R122" s="252"/>
      <c r="S122" s="184">
        <v>3</v>
      </c>
    </row>
    <row r="123" spans="1:19" s="97" customFormat="1" ht="14.25" customHeight="1">
      <c r="A123" s="596"/>
      <c r="B123" s="537"/>
      <c r="C123" s="551"/>
      <c r="D123" s="619"/>
      <c r="E123" s="635"/>
      <c r="F123" s="222"/>
      <c r="G123" s="568"/>
      <c r="H123" s="534"/>
      <c r="I123" s="201" t="s">
        <v>16</v>
      </c>
      <c r="J123" s="201" t="s">
        <v>17</v>
      </c>
      <c r="K123" s="201" t="s">
        <v>831</v>
      </c>
      <c r="L123" s="201" t="s">
        <v>8</v>
      </c>
      <c r="M123" s="211"/>
      <c r="N123" s="211"/>
      <c r="O123" s="203">
        <v>850000</v>
      </c>
      <c r="P123" s="203">
        <v>500000</v>
      </c>
      <c r="Q123" s="203">
        <v>340000</v>
      </c>
      <c r="R123" s="203">
        <v>340000</v>
      </c>
      <c r="S123" s="184">
        <v>3</v>
      </c>
    </row>
    <row r="124" spans="1:19" s="97" customFormat="1" ht="14.25" customHeight="1">
      <c r="A124" s="596"/>
      <c r="B124" s="536" t="s">
        <v>240</v>
      </c>
      <c r="C124" s="619" t="s">
        <v>832</v>
      </c>
      <c r="D124" s="552" t="s">
        <v>795</v>
      </c>
      <c r="E124" s="620" t="s">
        <v>833</v>
      </c>
      <c r="F124" s="621" t="s">
        <v>834</v>
      </c>
      <c r="G124" s="622" t="s">
        <v>835</v>
      </c>
      <c r="H124" s="623" t="s">
        <v>836</v>
      </c>
      <c r="I124" s="201" t="s">
        <v>16</v>
      </c>
      <c r="J124" s="201" t="s">
        <v>552</v>
      </c>
      <c r="K124" s="201" t="s">
        <v>837</v>
      </c>
      <c r="L124" s="201" t="s">
        <v>56</v>
      </c>
      <c r="M124" s="203">
        <f>SUM(M125:M130)</f>
        <v>3373000</v>
      </c>
      <c r="N124" s="203">
        <f>SUM(N125:N130)</f>
        <v>3245258.5599999996</v>
      </c>
      <c r="O124" s="203"/>
      <c r="P124" s="203"/>
      <c r="Q124" s="203"/>
      <c r="R124" s="203"/>
      <c r="S124" s="184"/>
    </row>
    <row r="125" spans="1:19" s="97" customFormat="1" ht="14.25" customHeight="1">
      <c r="A125" s="596"/>
      <c r="B125" s="538"/>
      <c r="C125" s="619"/>
      <c r="D125" s="553"/>
      <c r="E125" s="620"/>
      <c r="F125" s="621"/>
      <c r="G125" s="622"/>
      <c r="H125" s="623"/>
      <c r="I125" s="98" t="s">
        <v>16</v>
      </c>
      <c r="J125" s="98" t="s">
        <v>552</v>
      </c>
      <c r="K125" s="201" t="s">
        <v>837</v>
      </c>
      <c r="L125" s="98" t="s">
        <v>20</v>
      </c>
      <c r="M125" s="211">
        <v>1911900</v>
      </c>
      <c r="N125" s="211">
        <v>1897592.98</v>
      </c>
      <c r="O125" s="211"/>
      <c r="P125" s="211"/>
      <c r="Q125" s="211"/>
      <c r="R125" s="211"/>
      <c r="S125" s="47">
        <v>3</v>
      </c>
    </row>
    <row r="126" spans="1:19" s="97" customFormat="1" ht="14.25" customHeight="1">
      <c r="A126" s="596"/>
      <c r="B126" s="538"/>
      <c r="C126" s="619"/>
      <c r="D126" s="553"/>
      <c r="E126" s="620"/>
      <c r="F126" s="621"/>
      <c r="G126" s="622"/>
      <c r="H126" s="623"/>
      <c r="I126" s="98" t="s">
        <v>16</v>
      </c>
      <c r="J126" s="98" t="s">
        <v>552</v>
      </c>
      <c r="K126" s="98" t="s">
        <v>837</v>
      </c>
      <c r="L126" s="98" t="s">
        <v>37</v>
      </c>
      <c r="M126" s="211">
        <v>568800</v>
      </c>
      <c r="N126" s="211">
        <v>562576.31000000006</v>
      </c>
      <c r="O126" s="211"/>
      <c r="P126" s="211"/>
      <c r="Q126" s="211"/>
      <c r="R126" s="211"/>
      <c r="S126" s="47">
        <v>3</v>
      </c>
    </row>
    <row r="127" spans="1:19" s="97" customFormat="1" ht="14.25" customHeight="1">
      <c r="A127" s="596"/>
      <c r="B127" s="538"/>
      <c r="C127" s="619"/>
      <c r="D127" s="553"/>
      <c r="E127" s="620"/>
      <c r="F127" s="621"/>
      <c r="G127" s="622"/>
      <c r="H127" s="623"/>
      <c r="I127" s="98" t="s">
        <v>16</v>
      </c>
      <c r="J127" s="98" t="s">
        <v>552</v>
      </c>
      <c r="K127" s="201" t="s">
        <v>837</v>
      </c>
      <c r="L127" s="98" t="s">
        <v>22</v>
      </c>
      <c r="M127" s="211">
        <v>0</v>
      </c>
      <c r="N127" s="211">
        <v>0</v>
      </c>
      <c r="O127" s="211"/>
      <c r="P127" s="211"/>
      <c r="Q127" s="211"/>
      <c r="R127" s="211"/>
      <c r="S127" s="47">
        <v>3</v>
      </c>
    </row>
    <row r="128" spans="1:19" s="97" customFormat="1" ht="14.25" customHeight="1">
      <c r="A128" s="596"/>
      <c r="B128" s="538"/>
      <c r="C128" s="619"/>
      <c r="D128" s="553"/>
      <c r="E128" s="620"/>
      <c r="F128" s="621"/>
      <c r="G128" s="622"/>
      <c r="H128" s="623"/>
      <c r="I128" s="98" t="s">
        <v>16</v>
      </c>
      <c r="J128" s="98" t="s">
        <v>552</v>
      </c>
      <c r="K128" s="201" t="s">
        <v>837</v>
      </c>
      <c r="L128" s="98" t="s">
        <v>8</v>
      </c>
      <c r="M128" s="211">
        <v>891300</v>
      </c>
      <c r="N128" s="211">
        <v>785083.72</v>
      </c>
      <c r="O128" s="211"/>
      <c r="P128" s="211"/>
      <c r="Q128" s="211"/>
      <c r="R128" s="211"/>
      <c r="S128" s="47">
        <v>3</v>
      </c>
    </row>
    <row r="129" spans="1:19" s="97" customFormat="1" ht="14.25" customHeight="1">
      <c r="A129" s="596"/>
      <c r="B129" s="538"/>
      <c r="C129" s="619"/>
      <c r="D129" s="553"/>
      <c r="E129" s="620"/>
      <c r="F129" s="621"/>
      <c r="G129" s="622"/>
      <c r="H129" s="623"/>
      <c r="I129" s="98" t="s">
        <v>16</v>
      </c>
      <c r="J129" s="98" t="s">
        <v>552</v>
      </c>
      <c r="K129" s="201" t="s">
        <v>837</v>
      </c>
      <c r="L129" s="98" t="s">
        <v>7</v>
      </c>
      <c r="M129" s="211">
        <v>0</v>
      </c>
      <c r="N129" s="211">
        <v>0</v>
      </c>
      <c r="O129" s="211"/>
      <c r="P129" s="211"/>
      <c r="Q129" s="211"/>
      <c r="R129" s="211"/>
      <c r="S129" s="47">
        <v>3</v>
      </c>
    </row>
    <row r="130" spans="1:19" s="215" customFormat="1" ht="14.25" customHeight="1">
      <c r="A130" s="596"/>
      <c r="B130" s="538"/>
      <c r="C130" s="619"/>
      <c r="D130" s="553"/>
      <c r="E130" s="620"/>
      <c r="F130" s="621"/>
      <c r="G130" s="622"/>
      <c r="H130" s="623"/>
      <c r="I130" s="98" t="s">
        <v>16</v>
      </c>
      <c r="J130" s="98" t="s">
        <v>552</v>
      </c>
      <c r="K130" s="98" t="s">
        <v>837</v>
      </c>
      <c r="L130" s="98" t="s">
        <v>38</v>
      </c>
      <c r="M130" s="211">
        <v>1000</v>
      </c>
      <c r="N130" s="211">
        <v>5.55</v>
      </c>
      <c r="O130" s="211"/>
      <c r="P130" s="211"/>
      <c r="Q130" s="211"/>
      <c r="R130" s="211"/>
      <c r="S130" s="47">
        <v>3</v>
      </c>
    </row>
    <row r="131" spans="1:19" s="215" customFormat="1" ht="14.25" customHeight="1">
      <c r="A131" s="596"/>
      <c r="B131" s="538"/>
      <c r="C131" s="619"/>
      <c r="D131" s="553"/>
      <c r="E131" s="620"/>
      <c r="F131" s="621"/>
      <c r="G131" s="622"/>
      <c r="H131" s="623"/>
      <c r="I131" s="201" t="s">
        <v>16</v>
      </c>
      <c r="J131" s="201" t="s">
        <v>17</v>
      </c>
      <c r="K131" s="201" t="s">
        <v>837</v>
      </c>
      <c r="L131" s="201" t="s">
        <v>56</v>
      </c>
      <c r="M131" s="203"/>
      <c r="N131" s="203"/>
      <c r="O131" s="203">
        <f>SUM(O132:O137)</f>
        <v>3670000</v>
      </c>
      <c r="P131" s="203">
        <f>SUM(P132:P137)</f>
        <v>4547000</v>
      </c>
      <c r="Q131" s="203">
        <f>SUM(Q132:Q137)</f>
        <v>4228300</v>
      </c>
      <c r="R131" s="203">
        <f>SUM(R132:R137)</f>
        <v>4228300</v>
      </c>
      <c r="S131" s="184"/>
    </row>
    <row r="132" spans="1:19" s="215" customFormat="1" ht="14.25" customHeight="1">
      <c r="A132" s="596"/>
      <c r="B132" s="538"/>
      <c r="C132" s="619"/>
      <c r="D132" s="553"/>
      <c r="E132" s="620"/>
      <c r="F132" s="621"/>
      <c r="G132" s="622"/>
      <c r="H132" s="623"/>
      <c r="I132" s="98" t="s">
        <v>16</v>
      </c>
      <c r="J132" s="98" t="s">
        <v>17</v>
      </c>
      <c r="K132" s="201" t="s">
        <v>837</v>
      </c>
      <c r="L132" s="98" t="s">
        <v>20</v>
      </c>
      <c r="M132" s="211"/>
      <c r="N132" s="211"/>
      <c r="O132" s="211">
        <v>2060200</v>
      </c>
      <c r="P132" s="211">
        <v>2526100</v>
      </c>
      <c r="Q132" s="211">
        <v>2526100</v>
      </c>
      <c r="R132" s="211">
        <v>2526100</v>
      </c>
      <c r="S132" s="47">
        <v>3</v>
      </c>
    </row>
    <row r="133" spans="1:19" s="215" customFormat="1" ht="14.25" customHeight="1">
      <c r="A133" s="596"/>
      <c r="B133" s="538"/>
      <c r="C133" s="619"/>
      <c r="D133" s="553"/>
      <c r="E133" s="620"/>
      <c r="F133" s="621"/>
      <c r="G133" s="622"/>
      <c r="H133" s="623"/>
      <c r="I133" s="98" t="s">
        <v>16</v>
      </c>
      <c r="J133" s="98" t="s">
        <v>17</v>
      </c>
      <c r="K133" s="98" t="s">
        <v>837</v>
      </c>
      <c r="L133" s="98" t="s">
        <v>37</v>
      </c>
      <c r="M133" s="211"/>
      <c r="N133" s="211"/>
      <c r="O133" s="211">
        <v>622200</v>
      </c>
      <c r="P133" s="211">
        <v>762900</v>
      </c>
      <c r="Q133" s="211">
        <v>762900</v>
      </c>
      <c r="R133" s="211">
        <v>762900</v>
      </c>
      <c r="S133" s="47">
        <v>3</v>
      </c>
    </row>
    <row r="134" spans="1:19" s="215" customFormat="1" ht="14.25" customHeight="1">
      <c r="A134" s="596"/>
      <c r="B134" s="538"/>
      <c r="C134" s="619"/>
      <c r="D134" s="553"/>
      <c r="E134" s="620"/>
      <c r="F134" s="621"/>
      <c r="G134" s="622"/>
      <c r="H134" s="623"/>
      <c r="I134" s="98" t="s">
        <v>16</v>
      </c>
      <c r="J134" s="98" t="s">
        <v>17</v>
      </c>
      <c r="K134" s="201" t="s">
        <v>837</v>
      </c>
      <c r="L134" s="98" t="s">
        <v>22</v>
      </c>
      <c r="M134" s="211"/>
      <c r="N134" s="211"/>
      <c r="O134" s="211">
        <v>1000</v>
      </c>
      <c r="P134" s="211">
        <v>1000</v>
      </c>
      <c r="Q134" s="211">
        <v>1000</v>
      </c>
      <c r="R134" s="211">
        <v>1000</v>
      </c>
      <c r="S134" s="47">
        <v>3</v>
      </c>
    </row>
    <row r="135" spans="1:19" s="215" customFormat="1" ht="14.25" customHeight="1">
      <c r="A135" s="596"/>
      <c r="B135" s="538"/>
      <c r="C135" s="619"/>
      <c r="D135" s="553"/>
      <c r="E135" s="620"/>
      <c r="F135" s="621"/>
      <c r="G135" s="622"/>
      <c r="H135" s="623"/>
      <c r="I135" s="98" t="s">
        <v>16</v>
      </c>
      <c r="J135" s="98" t="s">
        <v>17</v>
      </c>
      <c r="K135" s="201" t="s">
        <v>837</v>
      </c>
      <c r="L135" s="98" t="s">
        <v>8</v>
      </c>
      <c r="M135" s="211"/>
      <c r="N135" s="211"/>
      <c r="O135" s="211">
        <v>985600</v>
      </c>
      <c r="P135" s="211">
        <v>1256000</v>
      </c>
      <c r="Q135" s="211">
        <v>937300</v>
      </c>
      <c r="R135" s="211">
        <v>937300</v>
      </c>
      <c r="S135" s="47">
        <v>3</v>
      </c>
    </row>
    <row r="136" spans="1:19" s="215" customFormat="1" ht="14.25" customHeight="1">
      <c r="A136" s="596"/>
      <c r="B136" s="538"/>
      <c r="C136" s="619"/>
      <c r="D136" s="553"/>
      <c r="E136" s="620"/>
      <c r="F136" s="621"/>
      <c r="G136" s="622"/>
      <c r="H136" s="623"/>
      <c r="I136" s="98" t="s">
        <v>16</v>
      </c>
      <c r="J136" s="98" t="s">
        <v>17</v>
      </c>
      <c r="K136" s="201" t="s">
        <v>837</v>
      </c>
      <c r="L136" s="98" t="s">
        <v>7</v>
      </c>
      <c r="M136" s="211"/>
      <c r="N136" s="211"/>
      <c r="O136" s="211">
        <v>0</v>
      </c>
      <c r="P136" s="211">
        <v>0</v>
      </c>
      <c r="Q136" s="211">
        <v>0</v>
      </c>
      <c r="R136" s="211">
        <v>0</v>
      </c>
      <c r="S136" s="47">
        <v>3</v>
      </c>
    </row>
    <row r="137" spans="1:19" s="215" customFormat="1" ht="14.25" customHeight="1">
      <c r="A137" s="596"/>
      <c r="B137" s="537"/>
      <c r="C137" s="619"/>
      <c r="D137" s="554"/>
      <c r="E137" s="620"/>
      <c r="F137" s="621"/>
      <c r="G137" s="622"/>
      <c r="H137" s="623"/>
      <c r="I137" s="98" t="s">
        <v>16</v>
      </c>
      <c r="J137" s="98" t="s">
        <v>17</v>
      </c>
      <c r="K137" s="98" t="s">
        <v>837</v>
      </c>
      <c r="L137" s="98" t="s">
        <v>38</v>
      </c>
      <c r="M137" s="211">
        <v>1000</v>
      </c>
      <c r="N137" s="211">
        <v>5.55</v>
      </c>
      <c r="O137" s="211">
        <v>1000</v>
      </c>
      <c r="P137" s="211">
        <v>1000</v>
      </c>
      <c r="Q137" s="211">
        <v>1000</v>
      </c>
      <c r="R137" s="211">
        <v>1000</v>
      </c>
      <c r="S137" s="47">
        <v>3</v>
      </c>
    </row>
    <row r="138" spans="1:19" s="256" customFormat="1" ht="29.25" customHeight="1">
      <c r="A138" s="596"/>
      <c r="B138" s="536" t="s">
        <v>838</v>
      </c>
      <c r="C138" s="619" t="s">
        <v>839</v>
      </c>
      <c r="D138" s="552" t="s">
        <v>795</v>
      </c>
      <c r="E138" s="620" t="s">
        <v>840</v>
      </c>
      <c r="F138" s="624" t="s">
        <v>188</v>
      </c>
      <c r="G138" s="625">
        <v>43557</v>
      </c>
      <c r="H138" s="626">
        <v>47209</v>
      </c>
      <c r="I138" s="201" t="s">
        <v>16</v>
      </c>
      <c r="J138" s="201" t="s">
        <v>552</v>
      </c>
      <c r="K138" s="201" t="s">
        <v>841</v>
      </c>
      <c r="L138" s="201" t="s">
        <v>8</v>
      </c>
      <c r="M138" s="203">
        <v>75600</v>
      </c>
      <c r="N138" s="203">
        <v>75600</v>
      </c>
      <c r="O138" s="203"/>
      <c r="P138" s="203"/>
      <c r="Q138" s="203"/>
      <c r="R138" s="203"/>
      <c r="S138" s="184">
        <v>3</v>
      </c>
    </row>
    <row r="139" spans="1:19" s="256" customFormat="1" ht="14.25" customHeight="1">
      <c r="A139" s="596"/>
      <c r="B139" s="537"/>
      <c r="C139" s="619"/>
      <c r="D139" s="554"/>
      <c r="E139" s="620"/>
      <c r="F139" s="624"/>
      <c r="G139" s="625"/>
      <c r="H139" s="626"/>
      <c r="I139" s="201" t="s">
        <v>16</v>
      </c>
      <c r="J139" s="201" t="s">
        <v>17</v>
      </c>
      <c r="K139" s="201" t="s">
        <v>841</v>
      </c>
      <c r="L139" s="201" t="s">
        <v>8</v>
      </c>
      <c r="M139" s="203"/>
      <c r="N139" s="203"/>
      <c r="O139" s="203">
        <v>110400</v>
      </c>
      <c r="P139" s="203">
        <v>110400</v>
      </c>
      <c r="Q139" s="203">
        <v>110400</v>
      </c>
      <c r="R139" s="203">
        <v>110400</v>
      </c>
      <c r="S139" s="184">
        <v>3</v>
      </c>
    </row>
    <row r="140" spans="1:19" s="97" customFormat="1" ht="14.25" customHeight="1">
      <c r="A140" s="596"/>
      <c r="B140" s="536" t="s">
        <v>842</v>
      </c>
      <c r="C140" s="549" t="s">
        <v>1203</v>
      </c>
      <c r="D140" s="21" t="s">
        <v>843</v>
      </c>
      <c r="E140" s="490" t="s">
        <v>844</v>
      </c>
      <c r="F140" s="533" t="s">
        <v>845</v>
      </c>
      <c r="G140" s="589" t="s">
        <v>846</v>
      </c>
      <c r="H140" s="533" t="s">
        <v>847</v>
      </c>
      <c r="I140" s="218" t="s">
        <v>16</v>
      </c>
      <c r="J140" s="218" t="s">
        <v>552</v>
      </c>
      <c r="K140" s="218" t="s">
        <v>848</v>
      </c>
      <c r="L140" s="218" t="s">
        <v>56</v>
      </c>
      <c r="M140" s="203">
        <f>SUM(M141:M145)</f>
        <v>2082200</v>
      </c>
      <c r="N140" s="203">
        <f>SUM(N141:N145)</f>
        <v>2082200</v>
      </c>
      <c r="O140" s="203"/>
      <c r="P140" s="203"/>
      <c r="Q140" s="203"/>
      <c r="R140" s="203"/>
      <c r="S140" s="54"/>
    </row>
    <row r="141" spans="1:19" s="97" customFormat="1" ht="14.25" customHeight="1">
      <c r="A141" s="596"/>
      <c r="B141" s="538"/>
      <c r="C141" s="551"/>
      <c r="D141" s="207"/>
      <c r="E141" s="491"/>
      <c r="F141" s="534"/>
      <c r="G141" s="590"/>
      <c r="H141" s="534"/>
      <c r="I141" s="257" t="s">
        <v>16</v>
      </c>
      <c r="J141" s="258" t="s">
        <v>552</v>
      </c>
      <c r="K141" s="257" t="s">
        <v>848</v>
      </c>
      <c r="L141" s="257" t="s">
        <v>20</v>
      </c>
      <c r="M141" s="195">
        <v>1329300</v>
      </c>
      <c r="N141" s="195">
        <v>1329300</v>
      </c>
      <c r="O141" s="195"/>
      <c r="P141" s="195"/>
      <c r="Q141" s="195"/>
      <c r="R141" s="195"/>
      <c r="S141" s="48">
        <v>3</v>
      </c>
    </row>
    <row r="142" spans="1:19" s="97" customFormat="1" ht="14.25" customHeight="1">
      <c r="A142" s="596"/>
      <c r="B142" s="538"/>
      <c r="C142" s="551"/>
      <c r="D142" s="207"/>
      <c r="E142" s="491"/>
      <c r="F142" s="534"/>
      <c r="G142" s="590"/>
      <c r="H142" s="534"/>
      <c r="I142" s="257" t="s">
        <v>16</v>
      </c>
      <c r="J142" s="258" t="s">
        <v>552</v>
      </c>
      <c r="K142" s="257" t="s">
        <v>848</v>
      </c>
      <c r="L142" s="257" t="s">
        <v>37</v>
      </c>
      <c r="M142" s="195">
        <v>393300</v>
      </c>
      <c r="N142" s="195">
        <v>393300</v>
      </c>
      <c r="O142" s="195"/>
      <c r="P142" s="195"/>
      <c r="Q142" s="195"/>
      <c r="R142" s="195"/>
      <c r="S142" s="48">
        <v>3</v>
      </c>
    </row>
    <row r="143" spans="1:19" s="97" customFormat="1" ht="14.25" customHeight="1">
      <c r="A143" s="596"/>
      <c r="B143" s="538"/>
      <c r="C143" s="551"/>
      <c r="D143" s="207"/>
      <c r="E143" s="491"/>
      <c r="F143" s="534"/>
      <c r="G143" s="590"/>
      <c r="H143" s="534"/>
      <c r="I143" s="257" t="s">
        <v>16</v>
      </c>
      <c r="J143" s="258" t="s">
        <v>552</v>
      </c>
      <c r="K143" s="257" t="s">
        <v>848</v>
      </c>
      <c r="L143" s="257" t="s">
        <v>22</v>
      </c>
      <c r="M143" s="195">
        <v>2500</v>
      </c>
      <c r="N143" s="195">
        <v>2500</v>
      </c>
      <c r="O143" s="195"/>
      <c r="P143" s="195"/>
      <c r="Q143" s="195"/>
      <c r="R143" s="195"/>
      <c r="S143" s="48">
        <v>3</v>
      </c>
    </row>
    <row r="144" spans="1:19" s="97" customFormat="1" ht="14.25" customHeight="1">
      <c r="A144" s="596"/>
      <c r="B144" s="538"/>
      <c r="C144" s="551"/>
      <c r="D144" s="207"/>
      <c r="E144" s="491"/>
      <c r="F144" s="534"/>
      <c r="G144" s="590"/>
      <c r="H144" s="534"/>
      <c r="I144" s="257" t="s">
        <v>16</v>
      </c>
      <c r="J144" s="258" t="s">
        <v>552</v>
      </c>
      <c r="K144" s="257" t="s">
        <v>848</v>
      </c>
      <c r="L144" s="257" t="s">
        <v>8</v>
      </c>
      <c r="M144" s="195">
        <v>349200</v>
      </c>
      <c r="N144" s="195">
        <v>349200</v>
      </c>
      <c r="O144" s="195"/>
      <c r="P144" s="195"/>
      <c r="Q144" s="195"/>
      <c r="R144" s="195"/>
      <c r="S144" s="48">
        <v>3</v>
      </c>
    </row>
    <row r="145" spans="1:19" s="97" customFormat="1" ht="14.25" customHeight="1">
      <c r="A145" s="596"/>
      <c r="B145" s="538"/>
      <c r="C145" s="551"/>
      <c r="D145" s="207"/>
      <c r="E145" s="491"/>
      <c r="F145" s="534"/>
      <c r="G145" s="590"/>
      <c r="H145" s="534"/>
      <c r="I145" s="257" t="s">
        <v>16</v>
      </c>
      <c r="J145" s="258" t="s">
        <v>552</v>
      </c>
      <c r="K145" s="257" t="s">
        <v>848</v>
      </c>
      <c r="L145" s="257" t="s">
        <v>264</v>
      </c>
      <c r="M145" s="195">
        <v>7900</v>
      </c>
      <c r="N145" s="195">
        <v>7900</v>
      </c>
      <c r="O145" s="195"/>
      <c r="P145" s="195"/>
      <c r="Q145" s="195"/>
      <c r="R145" s="195"/>
      <c r="S145" s="161">
        <v>3</v>
      </c>
    </row>
    <row r="146" spans="1:19" s="97" customFormat="1" ht="14.25" customHeight="1">
      <c r="A146" s="596"/>
      <c r="B146" s="538"/>
      <c r="C146" s="551"/>
      <c r="D146" s="207"/>
      <c r="E146" s="491"/>
      <c r="F146" s="534"/>
      <c r="G146" s="590"/>
      <c r="H146" s="534"/>
      <c r="I146" s="201" t="s">
        <v>16</v>
      </c>
      <c r="J146" s="201" t="s">
        <v>17</v>
      </c>
      <c r="K146" s="201" t="s">
        <v>848</v>
      </c>
      <c r="L146" s="201" t="s">
        <v>56</v>
      </c>
      <c r="M146" s="203"/>
      <c r="N146" s="203"/>
      <c r="O146" s="203">
        <f>SUM(O147:O151)</f>
        <v>2216200</v>
      </c>
      <c r="P146" s="203">
        <f>SUM(P147:P151)</f>
        <v>2191700</v>
      </c>
      <c r="Q146" s="203">
        <f>SUM(Q147:Q151)</f>
        <v>2191700</v>
      </c>
      <c r="R146" s="203">
        <f>SUM(R147:R151)</f>
        <v>2191700</v>
      </c>
      <c r="S146" s="54"/>
    </row>
    <row r="147" spans="1:19" s="97" customFormat="1" ht="14.25" customHeight="1">
      <c r="A147" s="596"/>
      <c r="B147" s="538"/>
      <c r="C147" s="551"/>
      <c r="D147" s="207"/>
      <c r="E147" s="491"/>
      <c r="F147" s="534"/>
      <c r="G147" s="590"/>
      <c r="H147" s="534"/>
      <c r="I147" s="201" t="s">
        <v>16</v>
      </c>
      <c r="J147" s="201" t="s">
        <v>17</v>
      </c>
      <c r="K147" s="201" t="s">
        <v>848</v>
      </c>
      <c r="L147" s="201" t="s">
        <v>20</v>
      </c>
      <c r="M147" s="203"/>
      <c r="N147" s="203"/>
      <c r="O147" s="203">
        <v>1260795.7</v>
      </c>
      <c r="P147" s="203">
        <v>1221600</v>
      </c>
      <c r="Q147" s="203">
        <v>1221600</v>
      </c>
      <c r="R147" s="203">
        <v>1221600</v>
      </c>
      <c r="S147" s="87">
        <v>3</v>
      </c>
    </row>
    <row r="148" spans="1:19" s="97" customFormat="1" ht="14.25" customHeight="1">
      <c r="A148" s="596"/>
      <c r="B148" s="538"/>
      <c r="C148" s="551"/>
      <c r="D148" s="207"/>
      <c r="E148" s="491"/>
      <c r="F148" s="534"/>
      <c r="G148" s="590"/>
      <c r="H148" s="534"/>
      <c r="I148" s="201" t="s">
        <v>16</v>
      </c>
      <c r="J148" s="201" t="s">
        <v>17</v>
      </c>
      <c r="K148" s="201" t="s">
        <v>848</v>
      </c>
      <c r="L148" s="201" t="s">
        <v>37</v>
      </c>
      <c r="M148" s="203"/>
      <c r="N148" s="203"/>
      <c r="O148" s="203">
        <v>380804.3</v>
      </c>
      <c r="P148" s="203">
        <v>368900</v>
      </c>
      <c r="Q148" s="203">
        <v>368900</v>
      </c>
      <c r="R148" s="203">
        <v>368900</v>
      </c>
      <c r="S148" s="87">
        <v>3</v>
      </c>
    </row>
    <row r="149" spans="1:19" s="97" customFormat="1" ht="14.25" customHeight="1">
      <c r="A149" s="596"/>
      <c r="B149" s="538"/>
      <c r="C149" s="551"/>
      <c r="D149" s="207"/>
      <c r="E149" s="491"/>
      <c r="F149" s="534"/>
      <c r="G149" s="590"/>
      <c r="H149" s="534"/>
      <c r="I149" s="201" t="s">
        <v>16</v>
      </c>
      <c r="J149" s="201" t="s">
        <v>17</v>
      </c>
      <c r="K149" s="201" t="s">
        <v>848</v>
      </c>
      <c r="L149" s="201" t="s">
        <v>22</v>
      </c>
      <c r="M149" s="203"/>
      <c r="N149" s="203"/>
      <c r="O149" s="203">
        <v>1000</v>
      </c>
      <c r="P149" s="203">
        <v>2800</v>
      </c>
      <c r="Q149" s="203">
        <v>2800</v>
      </c>
      <c r="R149" s="203">
        <v>2800</v>
      </c>
      <c r="S149" s="87">
        <v>3</v>
      </c>
    </row>
    <row r="150" spans="1:19" s="97" customFormat="1" ht="14.25" customHeight="1">
      <c r="A150" s="596"/>
      <c r="B150" s="538"/>
      <c r="C150" s="551"/>
      <c r="D150" s="207"/>
      <c r="E150" s="491"/>
      <c r="F150" s="534"/>
      <c r="G150" s="590"/>
      <c r="H150" s="534"/>
      <c r="I150" s="201" t="s">
        <v>16</v>
      </c>
      <c r="J150" s="201" t="s">
        <v>17</v>
      </c>
      <c r="K150" s="201" t="s">
        <v>848</v>
      </c>
      <c r="L150" s="201" t="s">
        <v>8</v>
      </c>
      <c r="M150" s="203"/>
      <c r="N150" s="203"/>
      <c r="O150" s="203">
        <v>534600</v>
      </c>
      <c r="P150" s="203">
        <v>598400</v>
      </c>
      <c r="Q150" s="203">
        <v>598400</v>
      </c>
      <c r="R150" s="203">
        <v>598400</v>
      </c>
      <c r="S150" s="87">
        <v>3</v>
      </c>
    </row>
    <row r="151" spans="1:19" s="97" customFormat="1" ht="14.25" customHeight="1">
      <c r="A151" s="596"/>
      <c r="B151" s="537"/>
      <c r="C151" s="551"/>
      <c r="D151" s="207"/>
      <c r="E151" s="491"/>
      <c r="F151" s="534"/>
      <c r="G151" s="590"/>
      <c r="H151" s="534"/>
      <c r="I151" s="201" t="s">
        <v>16</v>
      </c>
      <c r="J151" s="201" t="s">
        <v>17</v>
      </c>
      <c r="K151" s="201" t="s">
        <v>848</v>
      </c>
      <c r="L151" s="201" t="s">
        <v>264</v>
      </c>
      <c r="M151" s="203"/>
      <c r="N151" s="203"/>
      <c r="O151" s="203">
        <v>39000</v>
      </c>
      <c r="P151" s="203">
        <v>0</v>
      </c>
      <c r="Q151" s="203">
        <v>0</v>
      </c>
      <c r="R151" s="203">
        <v>0</v>
      </c>
      <c r="S151" s="87">
        <v>3</v>
      </c>
    </row>
    <row r="152" spans="1:19" s="97" customFormat="1" ht="27.95" customHeight="1">
      <c r="A152" s="596"/>
      <c r="B152" s="312" t="s">
        <v>849</v>
      </c>
      <c r="C152" s="205" t="s">
        <v>118</v>
      </c>
      <c r="D152" s="214" t="s">
        <v>850</v>
      </c>
      <c r="E152" s="562" t="s">
        <v>284</v>
      </c>
      <c r="F152" s="617" t="s">
        <v>188</v>
      </c>
      <c r="G152" s="618">
        <v>43901</v>
      </c>
      <c r="H152" s="552" t="s">
        <v>195</v>
      </c>
      <c r="I152" s="202" t="s">
        <v>16</v>
      </c>
      <c r="J152" s="202" t="s">
        <v>19</v>
      </c>
      <c r="K152" s="202" t="s">
        <v>68</v>
      </c>
      <c r="L152" s="202" t="s">
        <v>8</v>
      </c>
      <c r="M152" s="203">
        <v>5000</v>
      </c>
      <c r="N152" s="203">
        <v>5000</v>
      </c>
      <c r="O152" s="203"/>
      <c r="P152" s="203"/>
      <c r="Q152" s="203"/>
      <c r="R152" s="203"/>
      <c r="S152" s="87">
        <v>3</v>
      </c>
    </row>
    <row r="153" spans="1:19" s="97" customFormat="1" ht="27.95" customHeight="1">
      <c r="A153" s="596"/>
      <c r="B153" s="312" t="s">
        <v>851</v>
      </c>
      <c r="C153" s="205" t="s">
        <v>852</v>
      </c>
      <c r="D153" s="214" t="s">
        <v>850</v>
      </c>
      <c r="E153" s="563"/>
      <c r="F153" s="566"/>
      <c r="G153" s="591"/>
      <c r="H153" s="591"/>
      <c r="I153" s="202" t="s">
        <v>16</v>
      </c>
      <c r="J153" s="202" t="s">
        <v>19</v>
      </c>
      <c r="K153" s="202" t="s">
        <v>853</v>
      </c>
      <c r="L153" s="202" t="s">
        <v>8</v>
      </c>
      <c r="M153" s="203">
        <v>20000</v>
      </c>
      <c r="N153" s="203">
        <v>20000</v>
      </c>
      <c r="O153" s="203">
        <v>20000</v>
      </c>
      <c r="P153" s="203">
        <v>90000</v>
      </c>
      <c r="Q153" s="203">
        <v>20000</v>
      </c>
      <c r="R153" s="203">
        <v>20000</v>
      </c>
      <c r="S153" s="87">
        <v>3</v>
      </c>
    </row>
    <row r="154" spans="1:19" s="97" customFormat="1" ht="27.95" customHeight="1">
      <c r="A154" s="596"/>
      <c r="B154" s="312" t="s">
        <v>854</v>
      </c>
      <c r="C154" s="205" t="s">
        <v>855</v>
      </c>
      <c r="D154" s="214" t="s">
        <v>850</v>
      </c>
      <c r="E154" s="563"/>
      <c r="F154" s="566"/>
      <c r="G154" s="591"/>
      <c r="H154" s="591"/>
      <c r="I154" s="202" t="s">
        <v>16</v>
      </c>
      <c r="J154" s="202" t="s">
        <v>19</v>
      </c>
      <c r="K154" s="202" t="s">
        <v>856</v>
      </c>
      <c r="L154" s="202" t="s">
        <v>8</v>
      </c>
      <c r="M154" s="203">
        <v>10000</v>
      </c>
      <c r="N154" s="203">
        <v>10000</v>
      </c>
      <c r="O154" s="203">
        <v>10000</v>
      </c>
      <c r="P154" s="203">
        <v>10000</v>
      </c>
      <c r="Q154" s="203">
        <v>10000</v>
      </c>
      <c r="R154" s="203">
        <v>10000</v>
      </c>
      <c r="S154" s="87">
        <v>3</v>
      </c>
    </row>
    <row r="155" spans="1:19" s="97" customFormat="1" ht="14.25" customHeight="1">
      <c r="A155" s="596"/>
      <c r="B155" s="530" t="s">
        <v>857</v>
      </c>
      <c r="C155" s="549" t="s">
        <v>858</v>
      </c>
      <c r="D155" s="209" t="s">
        <v>859</v>
      </c>
      <c r="E155" s="309" t="s">
        <v>860</v>
      </c>
      <c r="F155" s="259" t="s">
        <v>78</v>
      </c>
      <c r="G155" s="210">
        <v>44197</v>
      </c>
      <c r="H155" s="183">
        <v>2021</v>
      </c>
      <c r="I155" s="575" t="s">
        <v>16</v>
      </c>
      <c r="J155" s="575" t="s">
        <v>19</v>
      </c>
      <c r="K155" s="575" t="s">
        <v>861</v>
      </c>
      <c r="L155" s="575" t="s">
        <v>301</v>
      </c>
      <c r="M155" s="606">
        <v>0</v>
      </c>
      <c r="N155" s="606">
        <v>0</v>
      </c>
      <c r="O155" s="606">
        <v>474000</v>
      </c>
      <c r="P155" s="606">
        <f>P156</f>
        <v>0</v>
      </c>
      <c r="Q155" s="606">
        <f>Q156</f>
        <v>0</v>
      </c>
      <c r="R155" s="606">
        <f>R156</f>
        <v>0</v>
      </c>
      <c r="S155" s="584">
        <v>3</v>
      </c>
    </row>
    <row r="156" spans="1:19" s="97" customFormat="1" ht="14.25" customHeight="1">
      <c r="A156" s="596"/>
      <c r="B156" s="532"/>
      <c r="C156" s="550"/>
      <c r="D156" s="207"/>
      <c r="E156" s="569" t="s">
        <v>284</v>
      </c>
      <c r="F156" s="614" t="s">
        <v>188</v>
      </c>
      <c r="G156" s="533" t="s">
        <v>862</v>
      </c>
      <c r="H156" s="533" t="s">
        <v>195</v>
      </c>
      <c r="I156" s="605"/>
      <c r="J156" s="605"/>
      <c r="K156" s="605"/>
      <c r="L156" s="605"/>
      <c r="M156" s="607"/>
      <c r="N156" s="607"/>
      <c r="O156" s="607"/>
      <c r="P156" s="607"/>
      <c r="Q156" s="607"/>
      <c r="R156" s="607"/>
      <c r="S156" s="576"/>
    </row>
    <row r="157" spans="1:19" s="97" customFormat="1" ht="14.25" customHeight="1">
      <c r="A157" s="596"/>
      <c r="B157" s="530" t="s">
        <v>863</v>
      </c>
      <c r="C157" s="549" t="s">
        <v>864</v>
      </c>
      <c r="D157" s="209" t="s">
        <v>859</v>
      </c>
      <c r="E157" s="569"/>
      <c r="F157" s="615"/>
      <c r="G157" s="534"/>
      <c r="H157" s="534"/>
      <c r="I157" s="575" t="s">
        <v>16</v>
      </c>
      <c r="J157" s="575" t="s">
        <v>19</v>
      </c>
      <c r="K157" s="575" t="s">
        <v>865</v>
      </c>
      <c r="L157" s="575" t="s">
        <v>301</v>
      </c>
      <c r="M157" s="606">
        <v>0</v>
      </c>
      <c r="N157" s="606">
        <v>0</v>
      </c>
      <c r="O157" s="606">
        <v>126000</v>
      </c>
      <c r="P157" s="606">
        <f>P158</f>
        <v>0</v>
      </c>
      <c r="Q157" s="606">
        <f>Q158</f>
        <v>0</v>
      </c>
      <c r="R157" s="606">
        <f>R158</f>
        <v>0</v>
      </c>
      <c r="S157" s="87">
        <v>3</v>
      </c>
    </row>
    <row r="158" spans="1:19" s="97" customFormat="1" ht="14.25" customHeight="1">
      <c r="A158" s="596"/>
      <c r="B158" s="532"/>
      <c r="C158" s="550"/>
      <c r="D158" s="43"/>
      <c r="E158" s="573"/>
      <c r="F158" s="616"/>
      <c r="G158" s="535"/>
      <c r="H158" s="535"/>
      <c r="I158" s="605"/>
      <c r="J158" s="605"/>
      <c r="K158" s="605"/>
      <c r="L158" s="605"/>
      <c r="M158" s="607"/>
      <c r="N158" s="607"/>
      <c r="O158" s="607"/>
      <c r="P158" s="607"/>
      <c r="Q158" s="607"/>
      <c r="R158" s="607"/>
      <c r="S158" s="212"/>
    </row>
    <row r="159" spans="1:19" s="260" customFormat="1" ht="27.95" customHeight="1">
      <c r="A159" s="596"/>
      <c r="B159" s="312" t="s">
        <v>866</v>
      </c>
      <c r="C159" s="205" t="s">
        <v>867</v>
      </c>
      <c r="D159" s="214" t="s">
        <v>868</v>
      </c>
      <c r="E159" s="569" t="s">
        <v>284</v>
      </c>
      <c r="F159" s="565" t="s">
        <v>78</v>
      </c>
      <c r="G159" s="567">
        <v>43901</v>
      </c>
      <c r="H159" s="579" t="s">
        <v>83</v>
      </c>
      <c r="I159" s="201" t="s">
        <v>16</v>
      </c>
      <c r="J159" s="201" t="s">
        <v>19</v>
      </c>
      <c r="K159" s="201" t="s">
        <v>869</v>
      </c>
      <c r="L159" s="201" t="s">
        <v>8</v>
      </c>
      <c r="M159" s="203">
        <v>20000</v>
      </c>
      <c r="N159" s="203">
        <v>20000</v>
      </c>
      <c r="O159" s="203">
        <v>20000</v>
      </c>
      <c r="P159" s="203">
        <v>20000</v>
      </c>
      <c r="Q159" s="203">
        <v>20000</v>
      </c>
      <c r="R159" s="203">
        <v>20000</v>
      </c>
      <c r="S159" s="184">
        <v>3</v>
      </c>
    </row>
    <row r="160" spans="1:19" s="97" customFormat="1" ht="27.95" customHeight="1">
      <c r="A160" s="596"/>
      <c r="B160" s="312" t="s">
        <v>870</v>
      </c>
      <c r="C160" s="205" t="s">
        <v>871</v>
      </c>
      <c r="D160" s="214" t="s">
        <v>868</v>
      </c>
      <c r="E160" s="563"/>
      <c r="F160" s="566"/>
      <c r="G160" s="568"/>
      <c r="H160" s="580"/>
      <c r="I160" s="218" t="s">
        <v>16</v>
      </c>
      <c r="J160" s="218" t="s">
        <v>19</v>
      </c>
      <c r="K160" s="218" t="s">
        <v>872</v>
      </c>
      <c r="L160" s="218" t="s">
        <v>8</v>
      </c>
      <c r="M160" s="203">
        <v>10000</v>
      </c>
      <c r="N160" s="203">
        <v>10000</v>
      </c>
      <c r="O160" s="203">
        <v>10000</v>
      </c>
      <c r="P160" s="203">
        <v>10000</v>
      </c>
      <c r="Q160" s="203">
        <v>10000</v>
      </c>
      <c r="R160" s="203">
        <v>10000</v>
      </c>
      <c r="S160" s="54">
        <v>3</v>
      </c>
    </row>
    <row r="161" spans="1:19" s="97" customFormat="1" ht="27.95" customHeight="1">
      <c r="A161" s="596"/>
      <c r="B161" s="312" t="s">
        <v>873</v>
      </c>
      <c r="C161" s="205" t="s">
        <v>118</v>
      </c>
      <c r="D161" s="214" t="s">
        <v>874</v>
      </c>
      <c r="E161" s="563"/>
      <c r="F161" s="566"/>
      <c r="G161" s="568"/>
      <c r="H161" s="580"/>
      <c r="I161" s="202" t="s">
        <v>16</v>
      </c>
      <c r="J161" s="202" t="s">
        <v>19</v>
      </c>
      <c r="K161" s="202" t="s">
        <v>68</v>
      </c>
      <c r="L161" s="202" t="s">
        <v>8</v>
      </c>
      <c r="M161" s="203">
        <v>5000</v>
      </c>
      <c r="N161" s="203">
        <v>5000</v>
      </c>
      <c r="O161" s="203">
        <v>0</v>
      </c>
      <c r="P161" s="203">
        <v>0</v>
      </c>
      <c r="Q161" s="203">
        <v>0</v>
      </c>
      <c r="R161" s="203">
        <v>0</v>
      </c>
      <c r="S161" s="87">
        <v>3</v>
      </c>
    </row>
    <row r="162" spans="1:19" s="97" customFormat="1" ht="27.95" customHeight="1">
      <c r="A162" s="596"/>
      <c r="B162" s="312" t="s">
        <v>875</v>
      </c>
      <c r="C162" s="205" t="s">
        <v>228</v>
      </c>
      <c r="D162" s="214" t="s">
        <v>876</v>
      </c>
      <c r="E162" s="563"/>
      <c r="F162" s="566"/>
      <c r="G162" s="568"/>
      <c r="H162" s="580"/>
      <c r="I162" s="202" t="s">
        <v>16</v>
      </c>
      <c r="J162" s="202" t="s">
        <v>19</v>
      </c>
      <c r="K162" s="202" t="s">
        <v>82</v>
      </c>
      <c r="L162" s="202" t="s">
        <v>8</v>
      </c>
      <c r="M162" s="203">
        <v>30000</v>
      </c>
      <c r="N162" s="203">
        <v>30000</v>
      </c>
      <c r="O162" s="203">
        <v>0</v>
      </c>
      <c r="P162" s="203">
        <v>0</v>
      </c>
      <c r="Q162" s="203">
        <v>0</v>
      </c>
      <c r="R162" s="203">
        <v>0</v>
      </c>
      <c r="S162" s="87">
        <v>3</v>
      </c>
    </row>
    <row r="163" spans="1:19" s="97" customFormat="1" ht="27.95" customHeight="1">
      <c r="A163" s="596"/>
      <c r="B163" s="312" t="s">
        <v>877</v>
      </c>
      <c r="C163" s="205" t="s">
        <v>878</v>
      </c>
      <c r="D163" s="214" t="s">
        <v>879</v>
      </c>
      <c r="E163" s="563"/>
      <c r="F163" s="566"/>
      <c r="G163" s="568"/>
      <c r="H163" s="580"/>
      <c r="I163" s="202" t="s">
        <v>16</v>
      </c>
      <c r="J163" s="202" t="s">
        <v>19</v>
      </c>
      <c r="K163" s="202" t="s">
        <v>880</v>
      </c>
      <c r="L163" s="202" t="s">
        <v>8</v>
      </c>
      <c r="M163" s="203">
        <v>10000</v>
      </c>
      <c r="N163" s="203">
        <v>10000</v>
      </c>
      <c r="O163" s="203">
        <v>10000</v>
      </c>
      <c r="P163" s="203">
        <v>20000</v>
      </c>
      <c r="Q163" s="203">
        <v>10000</v>
      </c>
      <c r="R163" s="203">
        <v>10000</v>
      </c>
      <c r="S163" s="87">
        <v>3</v>
      </c>
    </row>
    <row r="164" spans="1:19" s="97" customFormat="1" ht="27.95" customHeight="1">
      <c r="A164" s="596"/>
      <c r="B164" s="312" t="s">
        <v>881</v>
      </c>
      <c r="C164" s="205" t="s">
        <v>882</v>
      </c>
      <c r="D164" s="214" t="s">
        <v>879</v>
      </c>
      <c r="E164" s="563"/>
      <c r="F164" s="566"/>
      <c r="G164" s="568"/>
      <c r="H164" s="580"/>
      <c r="I164" s="202" t="s">
        <v>16</v>
      </c>
      <c r="J164" s="202" t="s">
        <v>19</v>
      </c>
      <c r="K164" s="202" t="s">
        <v>27</v>
      </c>
      <c r="L164" s="202" t="s">
        <v>8</v>
      </c>
      <c r="M164" s="203">
        <v>2300</v>
      </c>
      <c r="N164" s="203">
        <v>2300</v>
      </c>
      <c r="O164" s="203">
        <v>0</v>
      </c>
      <c r="P164" s="203">
        <v>0</v>
      </c>
      <c r="Q164" s="203">
        <v>0</v>
      </c>
      <c r="R164" s="203">
        <v>0</v>
      </c>
      <c r="S164" s="87">
        <v>3</v>
      </c>
    </row>
    <row r="165" spans="1:19" s="97" customFormat="1" ht="27.95" customHeight="1">
      <c r="A165" s="596"/>
      <c r="B165" s="312" t="s">
        <v>883</v>
      </c>
      <c r="C165" s="205" t="s">
        <v>884</v>
      </c>
      <c r="D165" s="214" t="s">
        <v>879</v>
      </c>
      <c r="E165" s="563"/>
      <c r="F165" s="566"/>
      <c r="G165" s="568"/>
      <c r="H165" s="580"/>
      <c r="I165" s="202" t="s">
        <v>16</v>
      </c>
      <c r="J165" s="202" t="s">
        <v>19</v>
      </c>
      <c r="K165" s="202" t="s">
        <v>98</v>
      </c>
      <c r="L165" s="202" t="s">
        <v>8</v>
      </c>
      <c r="M165" s="203">
        <v>40000</v>
      </c>
      <c r="N165" s="203">
        <v>40000</v>
      </c>
      <c r="O165" s="203">
        <v>0</v>
      </c>
      <c r="P165" s="203">
        <v>0</v>
      </c>
      <c r="Q165" s="203">
        <v>0</v>
      </c>
      <c r="R165" s="203">
        <v>0</v>
      </c>
      <c r="S165" s="87">
        <v>3</v>
      </c>
    </row>
    <row r="166" spans="1:19" s="97" customFormat="1" ht="27.95" customHeight="1">
      <c r="A166" s="596"/>
      <c r="B166" s="312" t="s">
        <v>885</v>
      </c>
      <c r="C166" s="205" t="s">
        <v>886</v>
      </c>
      <c r="D166" s="214" t="s">
        <v>879</v>
      </c>
      <c r="E166" s="563"/>
      <c r="F166" s="566"/>
      <c r="G166" s="568"/>
      <c r="H166" s="580"/>
      <c r="I166" s="201" t="s">
        <v>16</v>
      </c>
      <c r="J166" s="201" t="s">
        <v>19</v>
      </c>
      <c r="K166" s="201" t="s">
        <v>887</v>
      </c>
      <c r="L166" s="202" t="s">
        <v>8</v>
      </c>
      <c r="M166" s="203">
        <v>60000</v>
      </c>
      <c r="N166" s="203">
        <v>60000</v>
      </c>
      <c r="O166" s="203">
        <v>40000</v>
      </c>
      <c r="P166" s="203">
        <v>40000</v>
      </c>
      <c r="Q166" s="203">
        <v>40000</v>
      </c>
      <c r="R166" s="203">
        <v>40000</v>
      </c>
      <c r="S166" s="87">
        <v>3</v>
      </c>
    </row>
    <row r="167" spans="1:19" s="97" customFormat="1" ht="27.95" customHeight="1">
      <c r="A167" s="596"/>
      <c r="B167" s="312" t="s">
        <v>888</v>
      </c>
      <c r="C167" s="261" t="s">
        <v>889</v>
      </c>
      <c r="D167" s="207" t="s">
        <v>879</v>
      </c>
      <c r="E167" s="563"/>
      <c r="F167" s="566"/>
      <c r="G167" s="568"/>
      <c r="H167" s="580"/>
      <c r="I167" s="232" t="s">
        <v>16</v>
      </c>
      <c r="J167" s="232" t="s">
        <v>19</v>
      </c>
      <c r="K167" s="232" t="s">
        <v>890</v>
      </c>
      <c r="L167" s="202" t="s">
        <v>8</v>
      </c>
      <c r="M167" s="203">
        <v>0</v>
      </c>
      <c r="N167" s="203">
        <v>0</v>
      </c>
      <c r="O167" s="203">
        <v>20000</v>
      </c>
      <c r="P167" s="203">
        <v>20000</v>
      </c>
      <c r="Q167" s="203">
        <v>20000</v>
      </c>
      <c r="R167" s="203">
        <v>20000</v>
      </c>
      <c r="S167" s="87">
        <v>3</v>
      </c>
    </row>
    <row r="168" spans="1:19" s="260" customFormat="1" ht="27.95" customHeight="1">
      <c r="A168" s="596"/>
      <c r="B168" s="305" t="s">
        <v>891</v>
      </c>
      <c r="C168" s="205" t="s">
        <v>892</v>
      </c>
      <c r="D168" s="205" t="s">
        <v>893</v>
      </c>
      <c r="E168" s="345" t="s">
        <v>894</v>
      </c>
      <c r="F168" s="184" t="s">
        <v>188</v>
      </c>
      <c r="G168" s="262">
        <v>41275</v>
      </c>
      <c r="H168" s="103" t="s">
        <v>195</v>
      </c>
      <c r="I168" s="201" t="s">
        <v>2</v>
      </c>
      <c r="J168" s="232" t="s">
        <v>695</v>
      </c>
      <c r="K168" s="232" t="s">
        <v>895</v>
      </c>
      <c r="L168" s="201" t="s">
        <v>8</v>
      </c>
      <c r="M168" s="203">
        <v>42000</v>
      </c>
      <c r="N168" s="203">
        <v>0</v>
      </c>
      <c r="O168" s="203">
        <v>42000</v>
      </c>
      <c r="P168" s="203">
        <v>40100</v>
      </c>
      <c r="Q168" s="203">
        <v>40100</v>
      </c>
      <c r="R168" s="203">
        <v>40100</v>
      </c>
      <c r="S168" s="184">
        <v>3</v>
      </c>
    </row>
    <row r="169" spans="1:19" s="97" customFormat="1" ht="27.95" customHeight="1">
      <c r="A169" s="596"/>
      <c r="B169" s="305" t="s">
        <v>896</v>
      </c>
      <c r="C169" s="205" t="s">
        <v>897</v>
      </c>
      <c r="D169" s="204" t="s">
        <v>898</v>
      </c>
      <c r="E169" s="345" t="s">
        <v>899</v>
      </c>
      <c r="F169" s="213" t="s">
        <v>188</v>
      </c>
      <c r="G169" s="263" t="s">
        <v>900</v>
      </c>
      <c r="H169" s="122" t="s">
        <v>195</v>
      </c>
      <c r="I169" s="232" t="s">
        <v>2</v>
      </c>
      <c r="J169" s="201" t="s">
        <v>695</v>
      </c>
      <c r="K169" s="201" t="s">
        <v>901</v>
      </c>
      <c r="L169" s="201" t="s">
        <v>8</v>
      </c>
      <c r="M169" s="203">
        <v>574600</v>
      </c>
      <c r="N169" s="203">
        <v>0</v>
      </c>
      <c r="O169" s="203">
        <v>0</v>
      </c>
      <c r="P169" s="203">
        <v>0</v>
      </c>
      <c r="Q169" s="203">
        <v>0</v>
      </c>
      <c r="R169" s="203">
        <v>0</v>
      </c>
      <c r="S169" s="87">
        <v>3</v>
      </c>
    </row>
    <row r="170" spans="1:19" s="97" customFormat="1" ht="27.95" customHeight="1">
      <c r="A170" s="596"/>
      <c r="B170" s="305" t="s">
        <v>902</v>
      </c>
      <c r="C170" s="214" t="s">
        <v>903</v>
      </c>
      <c r="D170" s="533" t="s">
        <v>904</v>
      </c>
      <c r="E170" s="564" t="s">
        <v>905</v>
      </c>
      <c r="F170" s="181" t="s">
        <v>188</v>
      </c>
      <c r="G170" s="217">
        <v>43042</v>
      </c>
      <c r="H170" s="28" t="s">
        <v>195</v>
      </c>
      <c r="I170" s="201" t="s">
        <v>2</v>
      </c>
      <c r="J170" s="201" t="s">
        <v>4</v>
      </c>
      <c r="K170" s="201" t="s">
        <v>906</v>
      </c>
      <c r="L170" s="201" t="s">
        <v>907</v>
      </c>
      <c r="M170" s="162">
        <v>3574900</v>
      </c>
      <c r="N170" s="162">
        <v>3520097.65</v>
      </c>
      <c r="O170" s="162">
        <v>3717900</v>
      </c>
      <c r="P170" s="162">
        <v>0</v>
      </c>
      <c r="Q170" s="162">
        <v>0</v>
      </c>
      <c r="R170" s="162">
        <v>0</v>
      </c>
      <c r="S170" s="87">
        <v>3</v>
      </c>
    </row>
    <row r="171" spans="1:19" s="97" customFormat="1" ht="27.95" customHeight="1">
      <c r="A171" s="596"/>
      <c r="B171" s="305" t="s">
        <v>908</v>
      </c>
      <c r="C171" s="214" t="s">
        <v>909</v>
      </c>
      <c r="D171" s="535"/>
      <c r="E171" s="573"/>
      <c r="F171" s="181"/>
      <c r="G171" s="217"/>
      <c r="H171" s="28"/>
      <c r="I171" s="202" t="s">
        <v>2</v>
      </c>
      <c r="J171" s="202" t="s">
        <v>4</v>
      </c>
      <c r="K171" s="202" t="s">
        <v>910</v>
      </c>
      <c r="L171" s="202" t="s">
        <v>8</v>
      </c>
      <c r="M171" s="139"/>
      <c r="N171" s="139"/>
      <c r="O171" s="139"/>
      <c r="P171" s="139">
        <v>4712800</v>
      </c>
      <c r="Q171" s="139">
        <v>4906000</v>
      </c>
      <c r="R171" s="139">
        <v>5102300</v>
      </c>
      <c r="S171" s="54">
        <v>3</v>
      </c>
    </row>
    <row r="172" spans="1:19" s="97" customFormat="1" ht="14.25" customHeight="1">
      <c r="A172" s="596"/>
      <c r="B172" s="536" t="s">
        <v>911</v>
      </c>
      <c r="C172" s="551" t="s">
        <v>912</v>
      </c>
      <c r="D172" s="533" t="s">
        <v>904</v>
      </c>
      <c r="E172" s="346" t="s">
        <v>913</v>
      </c>
      <c r="F172" s="186" t="s">
        <v>188</v>
      </c>
      <c r="G172" s="206" t="s">
        <v>862</v>
      </c>
      <c r="H172" s="41" t="s">
        <v>914</v>
      </c>
      <c r="I172" s="575" t="s">
        <v>2</v>
      </c>
      <c r="J172" s="575" t="s">
        <v>4</v>
      </c>
      <c r="K172" s="575" t="s">
        <v>915</v>
      </c>
      <c r="L172" s="575" t="s">
        <v>636</v>
      </c>
      <c r="M172" s="610">
        <v>474000</v>
      </c>
      <c r="N172" s="610">
        <v>474000</v>
      </c>
      <c r="O172" s="610">
        <v>493000</v>
      </c>
      <c r="P172" s="610">
        <v>514200</v>
      </c>
      <c r="Q172" s="610">
        <v>535300</v>
      </c>
      <c r="R172" s="610">
        <v>556700</v>
      </c>
      <c r="S172" s="54">
        <v>3</v>
      </c>
    </row>
    <row r="173" spans="1:19" s="97" customFormat="1" ht="14.25" customHeight="1">
      <c r="A173" s="596"/>
      <c r="B173" s="538"/>
      <c r="C173" s="551"/>
      <c r="D173" s="535"/>
      <c r="E173" s="347" t="s">
        <v>916</v>
      </c>
      <c r="F173" s="186" t="s">
        <v>188</v>
      </c>
      <c r="G173" s="206">
        <v>42736</v>
      </c>
      <c r="H173" s="41" t="s">
        <v>195</v>
      </c>
      <c r="I173" s="605"/>
      <c r="J173" s="605"/>
      <c r="K173" s="605"/>
      <c r="L173" s="605"/>
      <c r="M173" s="611"/>
      <c r="N173" s="611"/>
      <c r="O173" s="611"/>
      <c r="P173" s="611"/>
      <c r="Q173" s="611"/>
      <c r="R173" s="611"/>
      <c r="S173" s="213"/>
    </row>
    <row r="174" spans="1:19" s="97" customFormat="1" ht="27.95" customHeight="1">
      <c r="A174" s="596"/>
      <c r="B174" s="308" t="s">
        <v>917</v>
      </c>
      <c r="C174" s="214" t="s">
        <v>918</v>
      </c>
      <c r="D174" s="214" t="s">
        <v>919</v>
      </c>
      <c r="E174" s="311" t="s">
        <v>920</v>
      </c>
      <c r="F174" s="182" t="s">
        <v>188</v>
      </c>
      <c r="G174" s="208" t="s">
        <v>862</v>
      </c>
      <c r="H174" s="41" t="s">
        <v>921</v>
      </c>
      <c r="I174" s="264" t="s">
        <v>2</v>
      </c>
      <c r="J174" s="264" t="s">
        <v>552</v>
      </c>
      <c r="K174" s="264" t="s">
        <v>922</v>
      </c>
      <c r="L174" s="264" t="s">
        <v>8</v>
      </c>
      <c r="M174" s="265"/>
      <c r="N174" s="265"/>
      <c r="O174" s="265"/>
      <c r="P174" s="265">
        <v>7244822</v>
      </c>
      <c r="Q174" s="265">
        <v>6060164</v>
      </c>
      <c r="R174" s="265">
        <v>7224133</v>
      </c>
      <c r="S174" s="54">
        <v>3</v>
      </c>
    </row>
    <row r="175" spans="1:19" s="97" customFormat="1" ht="14.25" customHeight="1">
      <c r="A175" s="596"/>
      <c r="B175" s="536" t="s">
        <v>923</v>
      </c>
      <c r="C175" s="549" t="s">
        <v>924</v>
      </c>
      <c r="D175" s="207" t="s">
        <v>919</v>
      </c>
      <c r="E175" s="310" t="s">
        <v>925</v>
      </c>
      <c r="F175" s="186" t="s">
        <v>188</v>
      </c>
      <c r="G175" s="206">
        <v>42736</v>
      </c>
      <c r="H175" s="266">
        <v>43830</v>
      </c>
      <c r="I175" s="586" t="s">
        <v>2</v>
      </c>
      <c r="J175" s="586" t="s">
        <v>552</v>
      </c>
      <c r="K175" s="586" t="s">
        <v>926</v>
      </c>
      <c r="L175" s="586" t="s">
        <v>636</v>
      </c>
      <c r="M175" s="610">
        <v>13383000</v>
      </c>
      <c r="N175" s="610">
        <v>11454860</v>
      </c>
      <c r="O175" s="610">
        <v>32218169</v>
      </c>
      <c r="P175" s="610">
        <v>14235000</v>
      </c>
      <c r="Q175" s="610">
        <v>18260000</v>
      </c>
      <c r="R175" s="610">
        <v>21581000</v>
      </c>
      <c r="S175" s="226">
        <v>3</v>
      </c>
    </row>
    <row r="176" spans="1:19" s="97" customFormat="1" ht="14.25" customHeight="1">
      <c r="A176" s="596"/>
      <c r="B176" s="537"/>
      <c r="C176" s="550"/>
      <c r="D176" s="204"/>
      <c r="E176" s="311" t="s">
        <v>920</v>
      </c>
      <c r="F176" s="182" t="s">
        <v>188</v>
      </c>
      <c r="G176" s="208" t="s">
        <v>862</v>
      </c>
      <c r="H176" s="41" t="s">
        <v>921</v>
      </c>
      <c r="I176" s="588"/>
      <c r="J176" s="588"/>
      <c r="K176" s="588"/>
      <c r="L176" s="588"/>
      <c r="M176" s="611"/>
      <c r="N176" s="611"/>
      <c r="O176" s="611"/>
      <c r="P176" s="611"/>
      <c r="Q176" s="611"/>
      <c r="R176" s="611"/>
      <c r="S176" s="228"/>
    </row>
    <row r="177" spans="1:19" s="97" customFormat="1" ht="14.25" customHeight="1">
      <c r="A177" s="596"/>
      <c r="B177" s="308" t="s">
        <v>927</v>
      </c>
      <c r="C177" s="214" t="s">
        <v>928</v>
      </c>
      <c r="D177" s="549" t="s">
        <v>919</v>
      </c>
      <c r="E177" s="564" t="s">
        <v>920</v>
      </c>
      <c r="F177" s="565" t="s">
        <v>188</v>
      </c>
      <c r="G177" s="567">
        <v>42668</v>
      </c>
      <c r="H177" s="589">
        <v>46022</v>
      </c>
      <c r="I177" s="185" t="s">
        <v>2</v>
      </c>
      <c r="J177" s="185" t="s">
        <v>552</v>
      </c>
      <c r="K177" s="185" t="s">
        <v>929</v>
      </c>
      <c r="L177" s="185" t="s">
        <v>8</v>
      </c>
      <c r="M177" s="162">
        <v>0</v>
      </c>
      <c r="N177" s="162">
        <v>0</v>
      </c>
      <c r="O177" s="162">
        <v>27270131</v>
      </c>
      <c r="P177" s="162"/>
      <c r="Q177" s="162"/>
      <c r="R177" s="162"/>
      <c r="S177" s="226">
        <v>3</v>
      </c>
    </row>
    <row r="178" spans="1:19" s="97" customFormat="1" ht="14.25" customHeight="1">
      <c r="A178" s="596"/>
      <c r="B178" s="308" t="s">
        <v>930</v>
      </c>
      <c r="C178" s="207" t="s">
        <v>931</v>
      </c>
      <c r="D178" s="550"/>
      <c r="E178" s="573"/>
      <c r="F178" s="581"/>
      <c r="G178" s="582"/>
      <c r="H178" s="535"/>
      <c r="I178" s="185" t="s">
        <v>2</v>
      </c>
      <c r="J178" s="185" t="s">
        <v>552</v>
      </c>
      <c r="K178" s="185" t="s">
        <v>932</v>
      </c>
      <c r="L178" s="185" t="s">
        <v>8</v>
      </c>
      <c r="M178" s="139"/>
      <c r="N178" s="139"/>
      <c r="O178" s="139"/>
      <c r="P178" s="139">
        <v>3000000</v>
      </c>
      <c r="Q178" s="139">
        <v>8201000</v>
      </c>
      <c r="R178" s="139">
        <v>4950000</v>
      </c>
      <c r="S178" s="226">
        <v>3</v>
      </c>
    </row>
    <row r="179" spans="1:19" s="97" customFormat="1" ht="14.25" customHeight="1">
      <c r="A179" s="596"/>
      <c r="B179" s="536" t="s">
        <v>933</v>
      </c>
      <c r="C179" s="549" t="s">
        <v>934</v>
      </c>
      <c r="D179" s="549" t="s">
        <v>919</v>
      </c>
      <c r="E179" s="309" t="s">
        <v>935</v>
      </c>
      <c r="F179" s="186" t="s">
        <v>188</v>
      </c>
      <c r="G179" s="206" t="s">
        <v>862</v>
      </c>
      <c r="H179" s="266" t="s">
        <v>936</v>
      </c>
      <c r="I179" s="586" t="s">
        <v>2</v>
      </c>
      <c r="J179" s="586" t="s">
        <v>552</v>
      </c>
      <c r="K179" s="586" t="s">
        <v>937</v>
      </c>
      <c r="L179" s="586" t="s">
        <v>636</v>
      </c>
      <c r="M179" s="610">
        <v>18630900</v>
      </c>
      <c r="N179" s="610">
        <v>16734873.34</v>
      </c>
      <c r="O179" s="610">
        <v>15436894.800000001</v>
      </c>
      <c r="P179" s="610">
        <v>10513388</v>
      </c>
      <c r="Q179" s="610">
        <v>9795156</v>
      </c>
      <c r="R179" s="610">
        <v>9445406</v>
      </c>
      <c r="S179" s="612">
        <v>3</v>
      </c>
    </row>
    <row r="180" spans="1:19" s="97" customFormat="1" ht="14.25" customHeight="1">
      <c r="A180" s="596"/>
      <c r="B180" s="537"/>
      <c r="C180" s="550"/>
      <c r="D180" s="550"/>
      <c r="E180" s="311" t="s">
        <v>920</v>
      </c>
      <c r="F180" s="182" t="s">
        <v>188</v>
      </c>
      <c r="G180" s="208" t="s">
        <v>862</v>
      </c>
      <c r="H180" s="43" t="s">
        <v>921</v>
      </c>
      <c r="I180" s="588"/>
      <c r="J180" s="588"/>
      <c r="K180" s="588"/>
      <c r="L180" s="588"/>
      <c r="M180" s="611"/>
      <c r="N180" s="611"/>
      <c r="O180" s="611"/>
      <c r="P180" s="611"/>
      <c r="Q180" s="611"/>
      <c r="R180" s="611"/>
      <c r="S180" s="613"/>
    </row>
    <row r="181" spans="1:19" s="97" customFormat="1" ht="14.25" customHeight="1">
      <c r="A181" s="596"/>
      <c r="B181" s="536" t="s">
        <v>938</v>
      </c>
      <c r="C181" s="549" t="s">
        <v>939</v>
      </c>
      <c r="D181" s="207" t="s">
        <v>919</v>
      </c>
      <c r="E181" s="310" t="s">
        <v>920</v>
      </c>
      <c r="F181" s="183" t="s">
        <v>188</v>
      </c>
      <c r="G181" s="210" t="s">
        <v>862</v>
      </c>
      <c r="H181" s="29" t="s">
        <v>921</v>
      </c>
      <c r="I181" s="586" t="s">
        <v>2</v>
      </c>
      <c r="J181" s="586" t="s">
        <v>552</v>
      </c>
      <c r="K181" s="586" t="s">
        <v>940</v>
      </c>
      <c r="L181" s="586" t="s">
        <v>636</v>
      </c>
      <c r="M181" s="610">
        <v>3644800</v>
      </c>
      <c r="N181" s="610">
        <v>3044967.48</v>
      </c>
      <c r="O181" s="610">
        <v>8564605.1999999993</v>
      </c>
      <c r="P181" s="610">
        <v>3784020</v>
      </c>
      <c r="Q181" s="610">
        <v>4854060</v>
      </c>
      <c r="R181" s="610">
        <v>5736738</v>
      </c>
      <c r="S181" s="612">
        <v>3</v>
      </c>
    </row>
    <row r="182" spans="1:19" s="97" customFormat="1" ht="14.25" customHeight="1">
      <c r="A182" s="596"/>
      <c r="B182" s="537"/>
      <c r="C182" s="550"/>
      <c r="D182" s="204"/>
      <c r="E182" s="310" t="s">
        <v>935</v>
      </c>
      <c r="F182" s="182" t="s">
        <v>188</v>
      </c>
      <c r="G182" s="208" t="s">
        <v>862</v>
      </c>
      <c r="H182" s="43"/>
      <c r="I182" s="588"/>
      <c r="J182" s="588"/>
      <c r="K182" s="588"/>
      <c r="L182" s="588"/>
      <c r="M182" s="611"/>
      <c r="N182" s="611"/>
      <c r="O182" s="611"/>
      <c r="P182" s="611"/>
      <c r="Q182" s="611"/>
      <c r="R182" s="611"/>
      <c r="S182" s="613"/>
    </row>
    <row r="183" spans="1:19" s="97" customFormat="1" ht="27.95" customHeight="1">
      <c r="A183" s="596"/>
      <c r="B183" s="305" t="s">
        <v>941</v>
      </c>
      <c r="C183" s="204" t="s">
        <v>942</v>
      </c>
      <c r="D183" s="214" t="s">
        <v>943</v>
      </c>
      <c r="E183" s="311" t="s">
        <v>920</v>
      </c>
      <c r="F183" s="181" t="s">
        <v>188</v>
      </c>
      <c r="G183" s="217">
        <v>42668</v>
      </c>
      <c r="H183" s="221">
        <v>46022</v>
      </c>
      <c r="I183" s="185" t="s">
        <v>2</v>
      </c>
      <c r="J183" s="185" t="s">
        <v>552</v>
      </c>
      <c r="K183" s="185" t="s">
        <v>944</v>
      </c>
      <c r="L183" s="122" t="s">
        <v>8</v>
      </c>
      <c r="M183" s="162">
        <v>0</v>
      </c>
      <c r="N183" s="162">
        <v>0</v>
      </c>
      <c r="O183" s="162">
        <v>7849027.1399999997</v>
      </c>
      <c r="P183" s="162"/>
      <c r="Q183" s="162"/>
      <c r="R183" s="162"/>
      <c r="S183" s="226">
        <v>3</v>
      </c>
    </row>
    <row r="184" spans="1:19" s="97" customFormat="1" ht="27.95" customHeight="1">
      <c r="A184" s="596"/>
      <c r="B184" s="305" t="s">
        <v>945</v>
      </c>
      <c r="C184" s="207" t="s">
        <v>946</v>
      </c>
      <c r="D184" s="214" t="s">
        <v>919</v>
      </c>
      <c r="E184" s="311" t="s">
        <v>920</v>
      </c>
      <c r="F184" s="181" t="s">
        <v>188</v>
      </c>
      <c r="G184" s="217">
        <v>42668</v>
      </c>
      <c r="H184" s="221">
        <v>46022</v>
      </c>
      <c r="I184" s="185" t="s">
        <v>2</v>
      </c>
      <c r="J184" s="185" t="s">
        <v>552</v>
      </c>
      <c r="K184" s="185" t="s">
        <v>947</v>
      </c>
      <c r="L184" s="122" t="s">
        <v>8</v>
      </c>
      <c r="M184" s="162"/>
      <c r="N184" s="162"/>
      <c r="O184" s="162"/>
      <c r="P184" s="162">
        <v>797470</v>
      </c>
      <c r="Q184" s="162">
        <v>2180020</v>
      </c>
      <c r="R184" s="162">
        <v>1315823</v>
      </c>
      <c r="S184" s="226">
        <v>3</v>
      </c>
    </row>
    <row r="185" spans="1:19" s="97" customFormat="1" ht="27.95" customHeight="1">
      <c r="A185" s="596"/>
      <c r="B185" s="305" t="s">
        <v>948</v>
      </c>
      <c r="C185" s="205" t="s">
        <v>949</v>
      </c>
      <c r="D185" s="207" t="s">
        <v>950</v>
      </c>
      <c r="E185" s="345" t="s">
        <v>951</v>
      </c>
      <c r="F185" s="181" t="s">
        <v>188</v>
      </c>
      <c r="G185" s="217">
        <v>43066</v>
      </c>
      <c r="H185" s="28" t="s">
        <v>195</v>
      </c>
      <c r="I185" s="103" t="s">
        <v>2</v>
      </c>
      <c r="J185" s="103" t="s">
        <v>153</v>
      </c>
      <c r="K185" s="103" t="s">
        <v>952</v>
      </c>
      <c r="L185" s="122" t="s">
        <v>8</v>
      </c>
      <c r="M185" s="162">
        <v>0</v>
      </c>
      <c r="N185" s="162">
        <v>0</v>
      </c>
      <c r="O185" s="162">
        <v>250000</v>
      </c>
      <c r="P185" s="162">
        <v>250000</v>
      </c>
      <c r="Q185" s="162">
        <v>250000</v>
      </c>
      <c r="R185" s="162">
        <v>250000</v>
      </c>
      <c r="S185" s="226">
        <v>3</v>
      </c>
    </row>
    <row r="186" spans="1:19" s="97" customFormat="1" ht="27.95" customHeight="1">
      <c r="A186" s="596"/>
      <c r="B186" s="305" t="s">
        <v>953</v>
      </c>
      <c r="C186" s="205" t="s">
        <v>954</v>
      </c>
      <c r="D186" s="205" t="s">
        <v>955</v>
      </c>
      <c r="E186" s="345" t="s">
        <v>956</v>
      </c>
      <c r="F186" s="186" t="s">
        <v>188</v>
      </c>
      <c r="G186" s="206"/>
      <c r="H186" s="267"/>
      <c r="I186" s="122" t="s">
        <v>2</v>
      </c>
      <c r="J186" s="122" t="s">
        <v>153</v>
      </c>
      <c r="K186" s="122" t="s">
        <v>957</v>
      </c>
      <c r="L186" s="122" t="s">
        <v>8</v>
      </c>
      <c r="M186" s="162">
        <v>0</v>
      </c>
      <c r="N186" s="162">
        <v>0</v>
      </c>
      <c r="O186" s="162">
        <v>199000</v>
      </c>
      <c r="P186" s="162">
        <v>199000</v>
      </c>
      <c r="Q186" s="162">
        <v>199000</v>
      </c>
      <c r="R186" s="162">
        <v>199000</v>
      </c>
      <c r="S186" s="226">
        <v>3</v>
      </c>
    </row>
    <row r="187" spans="1:19" s="97" customFormat="1" ht="27.95" customHeight="1">
      <c r="A187" s="596"/>
      <c r="B187" s="305" t="s">
        <v>958</v>
      </c>
      <c r="C187" s="205" t="s">
        <v>959</v>
      </c>
      <c r="D187" s="205" t="s">
        <v>960</v>
      </c>
      <c r="E187" s="564" t="s">
        <v>961</v>
      </c>
      <c r="F187" s="565" t="s">
        <v>188</v>
      </c>
      <c r="G187" s="567" t="s">
        <v>962</v>
      </c>
      <c r="H187" s="533" t="s">
        <v>195</v>
      </c>
      <c r="I187" s="122" t="s">
        <v>2</v>
      </c>
      <c r="J187" s="122" t="s">
        <v>153</v>
      </c>
      <c r="K187" s="122" t="s">
        <v>963</v>
      </c>
      <c r="L187" s="122" t="s">
        <v>8</v>
      </c>
      <c r="M187" s="162">
        <v>526700</v>
      </c>
      <c r="N187" s="162">
        <v>335425.94</v>
      </c>
      <c r="O187" s="162">
        <v>526700</v>
      </c>
      <c r="P187" s="162">
        <v>526700</v>
      </c>
      <c r="Q187" s="162">
        <v>400000</v>
      </c>
      <c r="R187" s="162">
        <v>400000</v>
      </c>
      <c r="S187" s="226">
        <v>3</v>
      </c>
    </row>
    <row r="188" spans="1:19" s="97" customFormat="1" ht="27.95" customHeight="1">
      <c r="A188" s="596"/>
      <c r="B188" s="305" t="s">
        <v>964</v>
      </c>
      <c r="C188" s="205" t="s">
        <v>965</v>
      </c>
      <c r="D188" s="205" t="s">
        <v>960</v>
      </c>
      <c r="E188" s="569"/>
      <c r="F188" s="570"/>
      <c r="G188" s="568"/>
      <c r="H188" s="534"/>
      <c r="I188" s="103" t="s">
        <v>2</v>
      </c>
      <c r="J188" s="103" t="s">
        <v>153</v>
      </c>
      <c r="K188" s="103" t="s">
        <v>966</v>
      </c>
      <c r="L188" s="103" t="s">
        <v>8</v>
      </c>
      <c r="M188" s="162">
        <v>89200</v>
      </c>
      <c r="N188" s="162">
        <v>89163.86</v>
      </c>
      <c r="O188" s="162">
        <v>140000</v>
      </c>
      <c r="P188" s="162">
        <v>140000</v>
      </c>
      <c r="Q188" s="162">
        <v>119500</v>
      </c>
      <c r="R188" s="162">
        <v>119500</v>
      </c>
      <c r="S188" s="226">
        <v>3</v>
      </c>
    </row>
    <row r="189" spans="1:19" s="97" customFormat="1" ht="27.95" customHeight="1">
      <c r="A189" s="596"/>
      <c r="B189" s="305" t="s">
        <v>967</v>
      </c>
      <c r="C189" s="205" t="s">
        <v>968</v>
      </c>
      <c r="D189" s="205" t="s">
        <v>960</v>
      </c>
      <c r="E189" s="569"/>
      <c r="F189" s="570"/>
      <c r="G189" s="568"/>
      <c r="H189" s="534"/>
      <c r="I189" s="103" t="s">
        <v>2</v>
      </c>
      <c r="J189" s="103" t="s">
        <v>153</v>
      </c>
      <c r="K189" s="103" t="s">
        <v>969</v>
      </c>
      <c r="L189" s="103" t="s">
        <v>8</v>
      </c>
      <c r="M189" s="162">
        <v>0</v>
      </c>
      <c r="N189" s="162">
        <v>0</v>
      </c>
      <c r="O189" s="162">
        <v>260000</v>
      </c>
      <c r="P189" s="162">
        <v>0</v>
      </c>
      <c r="Q189" s="162">
        <v>0</v>
      </c>
      <c r="R189" s="162">
        <v>0</v>
      </c>
      <c r="S189" s="226">
        <v>3</v>
      </c>
    </row>
    <row r="190" spans="1:19" s="97" customFormat="1" ht="27.95" customHeight="1">
      <c r="A190" s="596"/>
      <c r="B190" s="305" t="s">
        <v>970</v>
      </c>
      <c r="C190" s="205" t="s">
        <v>971</v>
      </c>
      <c r="D190" s="268" t="s">
        <v>972</v>
      </c>
      <c r="E190" s="490" t="s">
        <v>973</v>
      </c>
      <c r="F190" s="584" t="s">
        <v>188</v>
      </c>
      <c r="G190" s="558">
        <v>43580</v>
      </c>
      <c r="H190" s="586" t="s">
        <v>195</v>
      </c>
      <c r="I190" s="201" t="s">
        <v>695</v>
      </c>
      <c r="J190" s="201" t="s">
        <v>263</v>
      </c>
      <c r="K190" s="202" t="s">
        <v>974</v>
      </c>
      <c r="L190" s="202" t="s">
        <v>56</v>
      </c>
      <c r="M190" s="203">
        <v>11799400</v>
      </c>
      <c r="N190" s="203">
        <v>6814510.3300000001</v>
      </c>
      <c r="O190" s="203">
        <v>7670432.1100000003</v>
      </c>
      <c r="P190" s="203">
        <v>6830000</v>
      </c>
      <c r="Q190" s="203">
        <v>1862500</v>
      </c>
      <c r="R190" s="203">
        <v>7292500</v>
      </c>
      <c r="S190" s="87">
        <v>3</v>
      </c>
    </row>
    <row r="191" spans="1:19" s="97" customFormat="1" ht="27.95" customHeight="1">
      <c r="A191" s="596"/>
      <c r="B191" s="305" t="s">
        <v>975</v>
      </c>
      <c r="C191" s="205" t="s">
        <v>971</v>
      </c>
      <c r="D191" s="268" t="s">
        <v>972</v>
      </c>
      <c r="E191" s="491"/>
      <c r="F191" s="593"/>
      <c r="G191" s="608"/>
      <c r="H191" s="587"/>
      <c r="I191" s="232" t="s">
        <v>695</v>
      </c>
      <c r="J191" s="218" t="s">
        <v>263</v>
      </c>
      <c r="K191" s="202" t="s">
        <v>974</v>
      </c>
      <c r="L191" s="202" t="s">
        <v>8</v>
      </c>
      <c r="M191" s="203"/>
      <c r="N191" s="203"/>
      <c r="O191" s="203"/>
      <c r="P191" s="203">
        <v>342500</v>
      </c>
      <c r="Q191" s="203">
        <v>342500</v>
      </c>
      <c r="R191" s="203">
        <v>342500</v>
      </c>
      <c r="S191" s="87">
        <v>3</v>
      </c>
    </row>
    <row r="192" spans="1:19" s="97" customFormat="1" ht="27.95" customHeight="1">
      <c r="A192" s="596"/>
      <c r="B192" s="305" t="s">
        <v>976</v>
      </c>
      <c r="C192" s="205" t="s">
        <v>977</v>
      </c>
      <c r="D192" s="268" t="s">
        <v>972</v>
      </c>
      <c r="E192" s="491"/>
      <c r="F192" s="566"/>
      <c r="G192" s="608"/>
      <c r="H192" s="587"/>
      <c r="I192" s="232" t="s">
        <v>695</v>
      </c>
      <c r="J192" s="201" t="s">
        <v>263</v>
      </c>
      <c r="K192" s="201" t="s">
        <v>978</v>
      </c>
      <c r="L192" s="201" t="s">
        <v>8</v>
      </c>
      <c r="M192" s="203">
        <v>342500</v>
      </c>
      <c r="N192" s="203">
        <v>0</v>
      </c>
      <c r="O192" s="203">
        <v>0</v>
      </c>
      <c r="P192" s="203">
        <v>0</v>
      </c>
      <c r="Q192" s="203">
        <v>0</v>
      </c>
      <c r="R192" s="203">
        <v>0</v>
      </c>
      <c r="S192" s="184">
        <v>3</v>
      </c>
    </row>
    <row r="193" spans="1:19" s="97" customFormat="1" ht="27.95" customHeight="1">
      <c r="A193" s="596"/>
      <c r="B193" s="305" t="s">
        <v>979</v>
      </c>
      <c r="C193" s="214" t="s">
        <v>980</v>
      </c>
      <c r="D193" s="268" t="s">
        <v>972</v>
      </c>
      <c r="E193" s="491"/>
      <c r="F193" s="585"/>
      <c r="G193" s="609"/>
      <c r="H193" s="588"/>
      <c r="I193" s="201" t="s">
        <v>695</v>
      </c>
      <c r="J193" s="201" t="s">
        <v>263</v>
      </c>
      <c r="K193" s="202" t="s">
        <v>974</v>
      </c>
      <c r="L193" s="201" t="s">
        <v>981</v>
      </c>
      <c r="M193" s="203">
        <v>1582400</v>
      </c>
      <c r="N193" s="203">
        <v>1582306.53</v>
      </c>
      <c r="O193" s="203">
        <v>0</v>
      </c>
      <c r="P193" s="203">
        <v>6487500</v>
      </c>
      <c r="Q193" s="203">
        <v>1520000</v>
      </c>
      <c r="R193" s="203">
        <v>6950000</v>
      </c>
      <c r="S193" s="184">
        <v>3</v>
      </c>
    </row>
    <row r="194" spans="1:19" s="215" customFormat="1" ht="27.95" customHeight="1">
      <c r="A194" s="596"/>
      <c r="B194" s="305" t="s">
        <v>982</v>
      </c>
      <c r="C194" s="207" t="s">
        <v>983</v>
      </c>
      <c r="D194" s="268" t="s">
        <v>972</v>
      </c>
      <c r="E194" s="491"/>
      <c r="F194" s="248"/>
      <c r="G194" s="269"/>
      <c r="H194" s="129"/>
      <c r="I194" s="202" t="s">
        <v>695</v>
      </c>
      <c r="J194" s="202" t="s">
        <v>263</v>
      </c>
      <c r="K194" s="202" t="s">
        <v>984</v>
      </c>
      <c r="L194" s="202" t="s">
        <v>981</v>
      </c>
      <c r="M194" s="203">
        <v>0</v>
      </c>
      <c r="N194" s="203">
        <v>0</v>
      </c>
      <c r="O194" s="203">
        <v>9769300</v>
      </c>
      <c r="P194" s="203">
        <v>0</v>
      </c>
      <c r="Q194" s="203">
        <v>0</v>
      </c>
      <c r="R194" s="203">
        <v>0</v>
      </c>
      <c r="S194" s="87">
        <v>3</v>
      </c>
    </row>
    <row r="195" spans="1:19" s="215" customFormat="1" ht="27.95" customHeight="1">
      <c r="A195" s="596"/>
      <c r="B195" s="305" t="s">
        <v>985</v>
      </c>
      <c r="C195" s="205" t="s">
        <v>986</v>
      </c>
      <c r="D195" s="268" t="s">
        <v>972</v>
      </c>
      <c r="E195" s="491"/>
      <c r="F195" s="270"/>
      <c r="G195" s="262"/>
      <c r="H195" s="185"/>
      <c r="I195" s="202" t="s">
        <v>695</v>
      </c>
      <c r="J195" s="202" t="s">
        <v>263</v>
      </c>
      <c r="K195" s="202" t="s">
        <v>987</v>
      </c>
      <c r="L195" s="202" t="s">
        <v>981</v>
      </c>
      <c r="M195" s="203">
        <v>0</v>
      </c>
      <c r="N195" s="203">
        <v>0</v>
      </c>
      <c r="O195" s="203">
        <v>2900000</v>
      </c>
      <c r="P195" s="203">
        <v>4262000</v>
      </c>
      <c r="Q195" s="203">
        <v>0</v>
      </c>
      <c r="R195" s="203">
        <v>0</v>
      </c>
      <c r="S195" s="87">
        <v>3</v>
      </c>
    </row>
    <row r="196" spans="1:19" s="215" customFormat="1" ht="27.95" customHeight="1">
      <c r="A196" s="596"/>
      <c r="B196" s="305" t="s">
        <v>988</v>
      </c>
      <c r="C196" s="205" t="s">
        <v>989</v>
      </c>
      <c r="D196" s="271" t="s">
        <v>990</v>
      </c>
      <c r="E196" s="491"/>
      <c r="F196" s="270"/>
      <c r="G196" s="262"/>
      <c r="H196" s="103"/>
      <c r="I196" s="202" t="s">
        <v>695</v>
      </c>
      <c r="J196" s="202" t="s">
        <v>263</v>
      </c>
      <c r="K196" s="202" t="s">
        <v>742</v>
      </c>
      <c r="L196" s="202" t="s">
        <v>526</v>
      </c>
      <c r="M196" s="203">
        <v>0</v>
      </c>
      <c r="N196" s="203">
        <v>0</v>
      </c>
      <c r="O196" s="203">
        <v>25505</v>
      </c>
      <c r="P196" s="203">
        <v>0</v>
      </c>
      <c r="Q196" s="203">
        <v>0</v>
      </c>
      <c r="R196" s="203">
        <v>0</v>
      </c>
      <c r="S196" s="87">
        <v>3</v>
      </c>
    </row>
    <row r="197" spans="1:19" s="215" customFormat="1" ht="27.95" customHeight="1">
      <c r="A197" s="596"/>
      <c r="B197" s="305" t="s">
        <v>991</v>
      </c>
      <c r="C197" s="205" t="s">
        <v>992</v>
      </c>
      <c r="D197" s="268" t="s">
        <v>972</v>
      </c>
      <c r="E197" s="492"/>
      <c r="F197" s="270"/>
      <c r="G197" s="262"/>
      <c r="H197" s="103"/>
      <c r="I197" s="202" t="s">
        <v>695</v>
      </c>
      <c r="J197" s="202" t="s">
        <v>263</v>
      </c>
      <c r="K197" s="202" t="s">
        <v>993</v>
      </c>
      <c r="L197" s="202" t="s">
        <v>981</v>
      </c>
      <c r="M197" s="241"/>
      <c r="N197" s="241"/>
      <c r="O197" s="241"/>
      <c r="P197" s="241">
        <v>22119500</v>
      </c>
      <c r="Q197" s="241">
        <v>0</v>
      </c>
      <c r="R197" s="241">
        <v>0</v>
      </c>
      <c r="S197" s="87">
        <v>3</v>
      </c>
    </row>
    <row r="198" spans="1:19" s="215" customFormat="1" ht="14.25" customHeight="1">
      <c r="A198" s="596"/>
      <c r="B198" s="536" t="s">
        <v>994</v>
      </c>
      <c r="C198" s="549" t="s">
        <v>995</v>
      </c>
      <c r="D198" s="272" t="s">
        <v>972</v>
      </c>
      <c r="E198" s="309" t="s">
        <v>996</v>
      </c>
      <c r="F198" s="186" t="s">
        <v>188</v>
      </c>
      <c r="G198" s="206" t="s">
        <v>862</v>
      </c>
      <c r="H198" s="267" t="s">
        <v>997</v>
      </c>
      <c r="I198" s="202" t="s">
        <v>695</v>
      </c>
      <c r="J198" s="202" t="s">
        <v>263</v>
      </c>
      <c r="K198" s="202" t="s">
        <v>998</v>
      </c>
      <c r="L198" s="202" t="s">
        <v>636</v>
      </c>
      <c r="M198" s="606">
        <v>1271500</v>
      </c>
      <c r="N198" s="606">
        <v>1271500</v>
      </c>
      <c r="O198" s="606">
        <v>0</v>
      </c>
      <c r="P198" s="606">
        <v>0</v>
      </c>
      <c r="Q198" s="606">
        <v>0</v>
      </c>
      <c r="R198" s="606">
        <v>0</v>
      </c>
      <c r="S198" s="87">
        <v>3</v>
      </c>
    </row>
    <row r="199" spans="1:19" s="215" customFormat="1" ht="14.25" customHeight="1">
      <c r="A199" s="596"/>
      <c r="B199" s="537"/>
      <c r="C199" s="550"/>
      <c r="D199" s="204"/>
      <c r="E199" s="348" t="s">
        <v>999</v>
      </c>
      <c r="F199" s="213" t="s">
        <v>78</v>
      </c>
      <c r="G199" s="273">
        <v>42736</v>
      </c>
      <c r="H199" s="129" t="s">
        <v>195</v>
      </c>
      <c r="I199" s="232"/>
      <c r="J199" s="232"/>
      <c r="K199" s="232"/>
      <c r="L199" s="232"/>
      <c r="M199" s="607"/>
      <c r="N199" s="607"/>
      <c r="O199" s="607"/>
      <c r="P199" s="607"/>
      <c r="Q199" s="607"/>
      <c r="R199" s="607"/>
      <c r="S199" s="213"/>
    </row>
    <row r="200" spans="1:19" s="215" customFormat="1" ht="14.25" customHeight="1">
      <c r="A200" s="596"/>
      <c r="B200" s="305" t="s">
        <v>1000</v>
      </c>
      <c r="C200" s="205" t="s">
        <v>1001</v>
      </c>
      <c r="D200" s="268" t="s">
        <v>972</v>
      </c>
      <c r="E200" s="333" t="s">
        <v>973</v>
      </c>
      <c r="F200" s="184"/>
      <c r="G200" s="262"/>
      <c r="H200" s="103"/>
      <c r="I200" s="264" t="s">
        <v>695</v>
      </c>
      <c r="J200" s="264" t="s">
        <v>263</v>
      </c>
      <c r="K200" s="264" t="s">
        <v>1002</v>
      </c>
      <c r="L200" s="264" t="s">
        <v>981</v>
      </c>
      <c r="M200" s="274"/>
      <c r="N200" s="274"/>
      <c r="O200" s="274"/>
      <c r="P200" s="274">
        <v>6376200</v>
      </c>
      <c r="Q200" s="274">
        <v>0</v>
      </c>
      <c r="R200" s="274">
        <v>0</v>
      </c>
      <c r="S200" s="54">
        <v>3</v>
      </c>
    </row>
    <row r="201" spans="1:19" s="215" customFormat="1" ht="14.25" customHeight="1">
      <c r="A201" s="596"/>
      <c r="B201" s="536" t="s">
        <v>1003</v>
      </c>
      <c r="C201" s="549" t="s">
        <v>1004</v>
      </c>
      <c r="D201" s="272" t="s">
        <v>972</v>
      </c>
      <c r="E201" s="309" t="s">
        <v>996</v>
      </c>
      <c r="F201" s="186" t="s">
        <v>188</v>
      </c>
      <c r="G201" s="206" t="s">
        <v>862</v>
      </c>
      <c r="H201" s="266" t="s">
        <v>997</v>
      </c>
      <c r="I201" s="202" t="s">
        <v>695</v>
      </c>
      <c r="J201" s="202" t="s">
        <v>263</v>
      </c>
      <c r="K201" s="202" t="s">
        <v>1005</v>
      </c>
      <c r="L201" s="202" t="s">
        <v>636</v>
      </c>
      <c r="M201" s="606">
        <v>338100</v>
      </c>
      <c r="N201" s="606">
        <v>338076.38</v>
      </c>
      <c r="O201" s="606">
        <v>0</v>
      </c>
      <c r="P201" s="606">
        <v>0</v>
      </c>
      <c r="Q201" s="606">
        <v>0</v>
      </c>
      <c r="R201" s="606">
        <v>0</v>
      </c>
      <c r="S201" s="584">
        <v>3</v>
      </c>
    </row>
    <row r="202" spans="1:19" s="215" customFormat="1" ht="14.25" customHeight="1">
      <c r="A202" s="596"/>
      <c r="B202" s="537"/>
      <c r="C202" s="551"/>
      <c r="D202" s="204"/>
      <c r="E202" s="344" t="s">
        <v>999</v>
      </c>
      <c r="F202" s="275" t="s">
        <v>78</v>
      </c>
      <c r="G202" s="276">
        <v>42736</v>
      </c>
      <c r="H202" s="122" t="s">
        <v>195</v>
      </c>
      <c r="I202" s="232"/>
      <c r="J202" s="232"/>
      <c r="K202" s="232"/>
      <c r="L202" s="232"/>
      <c r="M202" s="607"/>
      <c r="N202" s="607"/>
      <c r="O202" s="607"/>
      <c r="P202" s="607"/>
      <c r="Q202" s="607"/>
      <c r="R202" s="607"/>
      <c r="S202" s="576"/>
    </row>
    <row r="203" spans="1:19" s="97" customFormat="1" ht="14.25" customHeight="1">
      <c r="A203" s="596"/>
      <c r="B203" s="536" t="s">
        <v>1006</v>
      </c>
      <c r="C203" s="571" t="s">
        <v>1007</v>
      </c>
      <c r="D203" s="272" t="s">
        <v>972</v>
      </c>
      <c r="E203" s="348" t="s">
        <v>1008</v>
      </c>
      <c r="F203" s="54" t="s">
        <v>188</v>
      </c>
      <c r="G203" s="269">
        <v>43780</v>
      </c>
      <c r="H203" s="129" t="s">
        <v>195</v>
      </c>
      <c r="I203" s="575" t="s">
        <v>695</v>
      </c>
      <c r="J203" s="575" t="s">
        <v>263</v>
      </c>
      <c r="K203" s="575" t="s">
        <v>1009</v>
      </c>
      <c r="L203" s="575" t="s">
        <v>981</v>
      </c>
      <c r="M203" s="606">
        <v>4632354.09</v>
      </c>
      <c r="N203" s="606">
        <v>323513.81</v>
      </c>
      <c r="O203" s="606">
        <f>O204</f>
        <v>0</v>
      </c>
      <c r="P203" s="606">
        <f>P204</f>
        <v>0</v>
      </c>
      <c r="Q203" s="606">
        <f>Q204</f>
        <v>0</v>
      </c>
      <c r="R203" s="606">
        <f>R204</f>
        <v>0</v>
      </c>
      <c r="S203" s="584">
        <v>3</v>
      </c>
    </row>
    <row r="204" spans="1:19" s="97" customFormat="1" ht="14.25" customHeight="1">
      <c r="A204" s="596"/>
      <c r="B204" s="538"/>
      <c r="C204" s="572"/>
      <c r="D204" s="277"/>
      <c r="E204" s="349" t="s">
        <v>1010</v>
      </c>
      <c r="F204" s="278" t="s">
        <v>188</v>
      </c>
      <c r="G204" s="269">
        <v>43580</v>
      </c>
      <c r="H204" s="279" t="s">
        <v>195</v>
      </c>
      <c r="I204" s="605"/>
      <c r="J204" s="605"/>
      <c r="K204" s="605"/>
      <c r="L204" s="605"/>
      <c r="M204" s="607"/>
      <c r="N204" s="607"/>
      <c r="O204" s="607"/>
      <c r="P204" s="607"/>
      <c r="Q204" s="607"/>
      <c r="R204" s="607"/>
      <c r="S204" s="576"/>
    </row>
    <row r="205" spans="1:19" s="97" customFormat="1" ht="27.95" customHeight="1">
      <c r="A205" s="596"/>
      <c r="B205" s="308" t="s">
        <v>1011</v>
      </c>
      <c r="C205" s="268" t="s">
        <v>1012</v>
      </c>
      <c r="D205" s="268" t="s">
        <v>1013</v>
      </c>
      <c r="E205" s="342" t="s">
        <v>1014</v>
      </c>
      <c r="F205" s="280"/>
      <c r="G205" s="262"/>
      <c r="H205" s="281"/>
      <c r="I205" s="201" t="s">
        <v>695</v>
      </c>
      <c r="J205" s="201" t="s">
        <v>263</v>
      </c>
      <c r="K205" s="201" t="s">
        <v>1015</v>
      </c>
      <c r="L205" s="201" t="s">
        <v>8</v>
      </c>
      <c r="M205" s="238"/>
      <c r="N205" s="238"/>
      <c r="O205" s="238"/>
      <c r="P205" s="238">
        <v>3240100</v>
      </c>
      <c r="Q205" s="238">
        <v>3240100</v>
      </c>
      <c r="R205" s="238">
        <v>3240100</v>
      </c>
      <c r="S205" s="54">
        <v>3</v>
      </c>
    </row>
    <row r="206" spans="1:19" s="97" customFormat="1" ht="27.95" customHeight="1">
      <c r="A206" s="596"/>
      <c r="B206" s="308" t="s">
        <v>1016</v>
      </c>
      <c r="C206" s="272" t="s">
        <v>1017</v>
      </c>
      <c r="D206" s="268" t="s">
        <v>972</v>
      </c>
      <c r="E206" s="349" t="s">
        <v>1010</v>
      </c>
      <c r="F206" s="278" t="s">
        <v>188</v>
      </c>
      <c r="G206" s="269">
        <v>43580</v>
      </c>
      <c r="H206" s="279" t="s">
        <v>195</v>
      </c>
      <c r="I206" s="218" t="s">
        <v>695</v>
      </c>
      <c r="J206" s="218" t="s">
        <v>263</v>
      </c>
      <c r="K206" s="218" t="s">
        <v>1018</v>
      </c>
      <c r="L206" s="218" t="s">
        <v>981</v>
      </c>
      <c r="M206" s="238"/>
      <c r="N206" s="238"/>
      <c r="O206" s="238"/>
      <c r="P206" s="238">
        <v>0</v>
      </c>
      <c r="Q206" s="238">
        <v>18075300</v>
      </c>
      <c r="R206" s="238">
        <v>0</v>
      </c>
      <c r="S206" s="54">
        <v>3</v>
      </c>
    </row>
    <row r="207" spans="1:19" s="97" customFormat="1" ht="14.25" customHeight="1">
      <c r="A207" s="596"/>
      <c r="B207" s="536" t="s">
        <v>1019</v>
      </c>
      <c r="C207" s="571" t="s">
        <v>1020</v>
      </c>
      <c r="D207" s="272" t="s">
        <v>972</v>
      </c>
      <c r="E207" s="564" t="s">
        <v>996</v>
      </c>
      <c r="F207" s="183" t="s">
        <v>188</v>
      </c>
      <c r="G207" s="210" t="s">
        <v>862</v>
      </c>
      <c r="H207" s="266" t="s">
        <v>997</v>
      </c>
      <c r="I207" s="202" t="s">
        <v>695</v>
      </c>
      <c r="J207" s="202" t="s">
        <v>263</v>
      </c>
      <c r="K207" s="202" t="s">
        <v>1021</v>
      </c>
      <c r="L207" s="202" t="s">
        <v>636</v>
      </c>
      <c r="M207" s="203">
        <f t="shared" ref="M207:R207" si="14">SUM(M208)</f>
        <v>10309300</v>
      </c>
      <c r="N207" s="203">
        <f t="shared" si="14"/>
        <v>8884047.7400000002</v>
      </c>
      <c r="O207" s="203">
        <f t="shared" si="14"/>
        <v>11197232.890000001</v>
      </c>
      <c r="P207" s="203">
        <f t="shared" si="14"/>
        <v>5376000</v>
      </c>
      <c r="Q207" s="203">
        <f t="shared" si="14"/>
        <v>5376000</v>
      </c>
      <c r="R207" s="203">
        <f t="shared" si="14"/>
        <v>5376000</v>
      </c>
      <c r="S207" s="87">
        <v>3</v>
      </c>
    </row>
    <row r="208" spans="1:19" s="97" customFormat="1" ht="14.25" customHeight="1">
      <c r="A208" s="596"/>
      <c r="B208" s="537"/>
      <c r="C208" s="572"/>
      <c r="D208" s="277"/>
      <c r="E208" s="573"/>
      <c r="F208" s="213"/>
      <c r="G208" s="273"/>
      <c r="H208" s="122"/>
      <c r="I208" s="201" t="s">
        <v>695</v>
      </c>
      <c r="J208" s="201" t="s">
        <v>263</v>
      </c>
      <c r="K208" s="201" t="s">
        <v>1021</v>
      </c>
      <c r="L208" s="201" t="s">
        <v>636</v>
      </c>
      <c r="M208" s="203">
        <v>10309300</v>
      </c>
      <c r="N208" s="203">
        <v>8884047.7400000002</v>
      </c>
      <c r="O208" s="203">
        <v>11197232.890000001</v>
      </c>
      <c r="P208" s="203">
        <v>5376000</v>
      </c>
      <c r="Q208" s="203">
        <v>5376000</v>
      </c>
      <c r="R208" s="203">
        <v>5376000</v>
      </c>
      <c r="S208" s="184">
        <v>3</v>
      </c>
    </row>
    <row r="209" spans="1:19" s="97" customFormat="1" ht="27.95" customHeight="1">
      <c r="A209" s="596"/>
      <c r="B209" s="305" t="s">
        <v>1022</v>
      </c>
      <c r="C209" s="272" t="s">
        <v>1023</v>
      </c>
      <c r="D209" s="268" t="s">
        <v>972</v>
      </c>
      <c r="E209" s="333" t="s">
        <v>999</v>
      </c>
      <c r="F209" s="280" t="s">
        <v>78</v>
      </c>
      <c r="G209" s="282">
        <v>42736</v>
      </c>
      <c r="H209" s="103" t="s">
        <v>195</v>
      </c>
      <c r="I209" s="201" t="s">
        <v>695</v>
      </c>
      <c r="J209" s="201" t="s">
        <v>263</v>
      </c>
      <c r="K209" s="201" t="s">
        <v>1005</v>
      </c>
      <c r="L209" s="201" t="s">
        <v>636</v>
      </c>
      <c r="M209" s="203">
        <v>0</v>
      </c>
      <c r="N209" s="203">
        <v>0</v>
      </c>
      <c r="O209" s="203">
        <v>0</v>
      </c>
      <c r="P209" s="203">
        <v>0</v>
      </c>
      <c r="Q209" s="203">
        <v>8656300</v>
      </c>
      <c r="R209" s="203">
        <v>6961300</v>
      </c>
      <c r="S209" s="184">
        <v>3</v>
      </c>
    </row>
    <row r="210" spans="1:19" s="97" customFormat="1" ht="27.95" customHeight="1">
      <c r="A210" s="596"/>
      <c r="B210" s="305" t="s">
        <v>1024</v>
      </c>
      <c r="C210" s="272" t="s">
        <v>1025</v>
      </c>
      <c r="D210" s="268" t="s">
        <v>972</v>
      </c>
      <c r="E210" s="349" t="s">
        <v>1010</v>
      </c>
      <c r="F210" s="278" t="s">
        <v>188</v>
      </c>
      <c r="G210" s="269">
        <v>43580</v>
      </c>
      <c r="H210" s="279" t="s">
        <v>195</v>
      </c>
      <c r="I210" s="201" t="s">
        <v>695</v>
      </c>
      <c r="J210" s="201" t="s">
        <v>263</v>
      </c>
      <c r="K210" s="201" t="s">
        <v>1026</v>
      </c>
      <c r="L210" s="201" t="s">
        <v>981</v>
      </c>
      <c r="M210" s="203"/>
      <c r="N210" s="203"/>
      <c r="O210" s="203"/>
      <c r="P210" s="203"/>
      <c r="Q210" s="203">
        <v>5400000</v>
      </c>
      <c r="R210" s="203"/>
      <c r="S210" s="184">
        <v>3</v>
      </c>
    </row>
    <row r="211" spans="1:19" s="97" customFormat="1" ht="27.95" customHeight="1">
      <c r="A211" s="596"/>
      <c r="B211" s="305" t="s">
        <v>1027</v>
      </c>
      <c r="C211" s="272" t="s">
        <v>1028</v>
      </c>
      <c r="D211" s="268" t="s">
        <v>972</v>
      </c>
      <c r="E211" s="342" t="s">
        <v>973</v>
      </c>
      <c r="F211" s="280" t="s">
        <v>188</v>
      </c>
      <c r="G211" s="262">
        <v>43580</v>
      </c>
      <c r="H211" s="281" t="s">
        <v>195</v>
      </c>
      <c r="I211" s="201" t="s">
        <v>695</v>
      </c>
      <c r="J211" s="201" t="s">
        <v>263</v>
      </c>
      <c r="K211" s="201" t="s">
        <v>1029</v>
      </c>
      <c r="L211" s="201" t="s">
        <v>981</v>
      </c>
      <c r="M211" s="203">
        <v>0</v>
      </c>
      <c r="N211" s="203">
        <v>0</v>
      </c>
      <c r="O211" s="203">
        <v>0</v>
      </c>
      <c r="P211" s="203">
        <v>0</v>
      </c>
      <c r="Q211" s="203">
        <v>0</v>
      </c>
      <c r="R211" s="203">
        <v>0</v>
      </c>
      <c r="S211" s="184">
        <v>3</v>
      </c>
    </row>
    <row r="212" spans="1:19" s="97" customFormat="1" ht="14.25" customHeight="1">
      <c r="A212" s="596"/>
      <c r="B212" s="536" t="s">
        <v>1030</v>
      </c>
      <c r="C212" s="571" t="s">
        <v>1031</v>
      </c>
      <c r="D212" s="205" t="s">
        <v>712</v>
      </c>
      <c r="E212" s="348" t="s">
        <v>1032</v>
      </c>
      <c r="F212" s="54" t="s">
        <v>188</v>
      </c>
      <c r="G212" s="269">
        <v>42446</v>
      </c>
      <c r="H212" s="129" t="s">
        <v>195</v>
      </c>
      <c r="I212" s="218" t="s">
        <v>695</v>
      </c>
      <c r="J212" s="218" t="s">
        <v>695</v>
      </c>
      <c r="K212" s="218" t="s">
        <v>1033</v>
      </c>
      <c r="L212" s="218" t="s">
        <v>56</v>
      </c>
      <c r="M212" s="203">
        <f t="shared" ref="M212:R212" si="15">SUM(M213:M216)</f>
        <v>6634700</v>
      </c>
      <c r="N212" s="203">
        <f t="shared" si="15"/>
        <v>6606609.6400000006</v>
      </c>
      <c r="O212" s="203">
        <f t="shared" si="15"/>
        <v>6939000</v>
      </c>
      <c r="P212" s="203">
        <f t="shared" si="15"/>
        <v>8586000</v>
      </c>
      <c r="Q212" s="203">
        <f t="shared" si="15"/>
        <v>8574000</v>
      </c>
      <c r="R212" s="203">
        <f t="shared" si="15"/>
        <v>8574000</v>
      </c>
      <c r="S212" s="54">
        <v>3</v>
      </c>
    </row>
    <row r="213" spans="1:19" s="97" customFormat="1" ht="14.25" customHeight="1">
      <c r="A213" s="596"/>
      <c r="B213" s="538"/>
      <c r="C213" s="574"/>
      <c r="D213" s="283"/>
      <c r="E213" s="491" t="s">
        <v>1034</v>
      </c>
      <c r="F213" s="54" t="s">
        <v>188</v>
      </c>
      <c r="G213" s="269">
        <v>42507</v>
      </c>
      <c r="H213" s="129" t="s">
        <v>195</v>
      </c>
      <c r="I213" s="201" t="s">
        <v>695</v>
      </c>
      <c r="J213" s="201" t="s">
        <v>695</v>
      </c>
      <c r="K213" s="201" t="s">
        <v>1033</v>
      </c>
      <c r="L213" s="201" t="s">
        <v>20</v>
      </c>
      <c r="M213" s="203">
        <v>5020800</v>
      </c>
      <c r="N213" s="203">
        <v>5002065.4400000004</v>
      </c>
      <c r="O213" s="203">
        <v>5204500</v>
      </c>
      <c r="P213" s="203">
        <v>6469500</v>
      </c>
      <c r="Q213" s="203">
        <v>6469500</v>
      </c>
      <c r="R213" s="203">
        <v>6469500</v>
      </c>
      <c r="S213" s="184">
        <v>3</v>
      </c>
    </row>
    <row r="214" spans="1:19" s="97" customFormat="1" ht="14.25" customHeight="1">
      <c r="A214" s="596"/>
      <c r="B214" s="538"/>
      <c r="C214" s="574"/>
      <c r="D214" s="283"/>
      <c r="E214" s="491"/>
      <c r="F214" s="278"/>
      <c r="G214" s="284"/>
      <c r="H214" s="279"/>
      <c r="I214" s="201" t="s">
        <v>695</v>
      </c>
      <c r="J214" s="201" t="s">
        <v>695</v>
      </c>
      <c r="K214" s="201" t="s">
        <v>1033</v>
      </c>
      <c r="L214" s="201" t="s">
        <v>37</v>
      </c>
      <c r="M214" s="203">
        <v>1501300</v>
      </c>
      <c r="N214" s="203">
        <v>1492449.1</v>
      </c>
      <c r="O214" s="203">
        <v>1571800</v>
      </c>
      <c r="P214" s="203">
        <v>1953800</v>
      </c>
      <c r="Q214" s="203">
        <v>1953800</v>
      </c>
      <c r="R214" s="203">
        <v>1953800</v>
      </c>
      <c r="S214" s="184">
        <v>3</v>
      </c>
    </row>
    <row r="215" spans="1:19" s="97" customFormat="1" ht="14.25" customHeight="1">
      <c r="A215" s="596"/>
      <c r="B215" s="538"/>
      <c r="C215" s="574"/>
      <c r="D215" s="283"/>
      <c r="E215" s="491"/>
      <c r="F215" s="278"/>
      <c r="G215" s="284"/>
      <c r="H215" s="279"/>
      <c r="I215" s="201" t="s">
        <v>695</v>
      </c>
      <c r="J215" s="201" t="s">
        <v>695</v>
      </c>
      <c r="K215" s="201" t="s">
        <v>1033</v>
      </c>
      <c r="L215" s="201" t="s">
        <v>8</v>
      </c>
      <c r="M215" s="203">
        <v>112100</v>
      </c>
      <c r="N215" s="203">
        <v>112087.72</v>
      </c>
      <c r="O215" s="203">
        <v>162200</v>
      </c>
      <c r="P215" s="203">
        <v>162200</v>
      </c>
      <c r="Q215" s="203">
        <v>150200</v>
      </c>
      <c r="R215" s="203">
        <v>150200</v>
      </c>
      <c r="S215" s="184">
        <v>3</v>
      </c>
    </row>
    <row r="216" spans="1:19" s="97" customFormat="1" ht="14.25" customHeight="1">
      <c r="A216" s="596"/>
      <c r="B216" s="537"/>
      <c r="C216" s="572"/>
      <c r="D216" s="277"/>
      <c r="E216" s="492"/>
      <c r="F216" s="275"/>
      <c r="G216" s="276"/>
      <c r="H216" s="285"/>
      <c r="I216" s="201" t="s">
        <v>695</v>
      </c>
      <c r="J216" s="201" t="s">
        <v>695</v>
      </c>
      <c r="K216" s="201" t="s">
        <v>1033</v>
      </c>
      <c r="L216" s="201" t="s">
        <v>38</v>
      </c>
      <c r="M216" s="203">
        <v>500</v>
      </c>
      <c r="N216" s="203">
        <v>7.38</v>
      </c>
      <c r="O216" s="203">
        <v>500</v>
      </c>
      <c r="P216" s="203">
        <v>500</v>
      </c>
      <c r="Q216" s="203">
        <v>500</v>
      </c>
      <c r="R216" s="203">
        <v>500</v>
      </c>
      <c r="S216" s="184">
        <v>3</v>
      </c>
    </row>
    <row r="217" spans="1:19" s="97" customFormat="1" ht="14.25" customHeight="1">
      <c r="A217" s="596"/>
      <c r="B217" s="604" t="s">
        <v>1035</v>
      </c>
      <c r="C217" s="601" t="s">
        <v>1036</v>
      </c>
      <c r="D217" s="268" t="s">
        <v>1037</v>
      </c>
      <c r="E217" s="333" t="s">
        <v>1038</v>
      </c>
      <c r="F217" s="280" t="s">
        <v>188</v>
      </c>
      <c r="G217" s="262">
        <v>44197</v>
      </c>
      <c r="H217" s="221" t="s">
        <v>732</v>
      </c>
      <c r="I217" s="201" t="s">
        <v>695</v>
      </c>
      <c r="J217" s="201" t="s">
        <v>695</v>
      </c>
      <c r="K217" s="201" t="s">
        <v>1039</v>
      </c>
      <c r="L217" s="201" t="s">
        <v>56</v>
      </c>
      <c r="M217" s="599">
        <f t="shared" ref="M217:R217" si="16">SUM(M219:M220)</f>
        <v>391600</v>
      </c>
      <c r="N217" s="599">
        <f t="shared" si="16"/>
        <v>379840.33</v>
      </c>
      <c r="O217" s="599">
        <f t="shared" si="16"/>
        <v>362000</v>
      </c>
      <c r="P217" s="599">
        <f t="shared" si="16"/>
        <v>379000</v>
      </c>
      <c r="Q217" s="599">
        <f t="shared" si="16"/>
        <v>379000</v>
      </c>
      <c r="R217" s="599">
        <f t="shared" si="16"/>
        <v>379000</v>
      </c>
      <c r="S217" s="600"/>
    </row>
    <row r="218" spans="1:19" s="97" customFormat="1" ht="14.25" customHeight="1">
      <c r="A218" s="596"/>
      <c r="B218" s="604"/>
      <c r="C218" s="601"/>
      <c r="D218" s="601" t="s">
        <v>1040</v>
      </c>
      <c r="E218" s="602" t="s">
        <v>1041</v>
      </c>
      <c r="F218" s="555" t="s">
        <v>188</v>
      </c>
      <c r="G218" s="558">
        <v>43831</v>
      </c>
      <c r="H218" s="589" t="s">
        <v>732</v>
      </c>
      <c r="I218" s="201"/>
      <c r="J218" s="201"/>
      <c r="K218" s="201"/>
      <c r="L218" s="201"/>
      <c r="M218" s="599"/>
      <c r="N218" s="599"/>
      <c r="O218" s="599"/>
      <c r="P218" s="599"/>
      <c r="Q218" s="599"/>
      <c r="R218" s="599"/>
      <c r="S218" s="600"/>
    </row>
    <row r="219" spans="1:19" s="97" customFormat="1" ht="14.25" customHeight="1">
      <c r="A219" s="596"/>
      <c r="B219" s="604"/>
      <c r="C219" s="601"/>
      <c r="D219" s="601"/>
      <c r="E219" s="603"/>
      <c r="F219" s="556"/>
      <c r="G219" s="556"/>
      <c r="H219" s="553"/>
      <c r="I219" s="201" t="s">
        <v>695</v>
      </c>
      <c r="J219" s="201" t="s">
        <v>695</v>
      </c>
      <c r="K219" s="201" t="s">
        <v>1039</v>
      </c>
      <c r="L219" s="201" t="s">
        <v>554</v>
      </c>
      <c r="M219" s="203">
        <v>300800</v>
      </c>
      <c r="N219" s="203">
        <v>293182.83</v>
      </c>
      <c r="O219" s="203">
        <v>278000</v>
      </c>
      <c r="P219" s="203">
        <v>291100</v>
      </c>
      <c r="Q219" s="203">
        <v>291100</v>
      </c>
      <c r="R219" s="203">
        <v>291100</v>
      </c>
      <c r="S219" s="184">
        <v>3</v>
      </c>
    </row>
    <row r="220" spans="1:19" s="215" customFormat="1" ht="14.25" customHeight="1">
      <c r="A220" s="596"/>
      <c r="B220" s="604"/>
      <c r="C220" s="601"/>
      <c r="D220" s="601"/>
      <c r="E220" s="603"/>
      <c r="F220" s="557"/>
      <c r="G220" s="557"/>
      <c r="H220" s="554"/>
      <c r="I220" s="201" t="s">
        <v>695</v>
      </c>
      <c r="J220" s="201" t="s">
        <v>695</v>
      </c>
      <c r="K220" s="201" t="s">
        <v>1039</v>
      </c>
      <c r="L220" s="201" t="s">
        <v>555</v>
      </c>
      <c r="M220" s="203">
        <v>90800</v>
      </c>
      <c r="N220" s="203">
        <v>86657.5</v>
      </c>
      <c r="O220" s="203">
        <v>84000</v>
      </c>
      <c r="P220" s="203">
        <v>87900</v>
      </c>
      <c r="Q220" s="203">
        <v>87900</v>
      </c>
      <c r="R220" s="203">
        <v>87900</v>
      </c>
      <c r="S220" s="184">
        <v>3</v>
      </c>
    </row>
    <row r="221" spans="1:19" s="97" customFormat="1" ht="14.25" customHeight="1">
      <c r="A221" s="596"/>
      <c r="B221" s="306" t="s">
        <v>1042</v>
      </c>
      <c r="C221" s="253" t="s">
        <v>1043</v>
      </c>
      <c r="D221" s="207" t="s">
        <v>1044</v>
      </c>
      <c r="E221" s="569" t="s">
        <v>284</v>
      </c>
      <c r="F221" s="570" t="s">
        <v>188</v>
      </c>
      <c r="G221" s="568">
        <v>43901</v>
      </c>
      <c r="H221" s="590" t="s">
        <v>195</v>
      </c>
      <c r="I221" s="129" t="s">
        <v>0</v>
      </c>
      <c r="J221" s="129" t="s">
        <v>0</v>
      </c>
      <c r="K221" s="129" t="s">
        <v>30</v>
      </c>
      <c r="L221" s="129" t="s">
        <v>8</v>
      </c>
      <c r="M221" s="286">
        <v>50000</v>
      </c>
      <c r="N221" s="286">
        <v>50000</v>
      </c>
      <c r="O221" s="286">
        <v>10000</v>
      </c>
      <c r="P221" s="286">
        <v>10000</v>
      </c>
      <c r="Q221" s="286">
        <v>10000</v>
      </c>
      <c r="R221" s="286">
        <v>10000</v>
      </c>
      <c r="S221" s="287" t="s">
        <v>338</v>
      </c>
    </row>
    <row r="222" spans="1:19" s="97" customFormat="1" ht="14.25" customHeight="1">
      <c r="A222" s="596"/>
      <c r="B222" s="305" t="s">
        <v>1045</v>
      </c>
      <c r="C222" s="21" t="s">
        <v>75</v>
      </c>
      <c r="D222" s="205" t="s">
        <v>1044</v>
      </c>
      <c r="E222" s="569"/>
      <c r="F222" s="570"/>
      <c r="G222" s="568"/>
      <c r="H222" s="590"/>
      <c r="I222" s="103" t="s">
        <v>0</v>
      </c>
      <c r="J222" s="103" t="s">
        <v>0</v>
      </c>
      <c r="K222" s="103" t="s">
        <v>31</v>
      </c>
      <c r="L222" s="103" t="s">
        <v>8</v>
      </c>
      <c r="M222" s="162">
        <v>20000</v>
      </c>
      <c r="N222" s="162">
        <v>20000</v>
      </c>
      <c r="O222" s="162">
        <v>0</v>
      </c>
      <c r="P222" s="162">
        <v>0</v>
      </c>
      <c r="Q222" s="162">
        <v>0</v>
      </c>
      <c r="R222" s="162">
        <v>0</v>
      </c>
      <c r="S222" s="288" t="s">
        <v>338</v>
      </c>
    </row>
    <row r="223" spans="1:19" s="97" customFormat="1" ht="14.25" customHeight="1">
      <c r="A223" s="596"/>
      <c r="B223" s="305" t="s">
        <v>1046</v>
      </c>
      <c r="C223" s="21" t="s">
        <v>1047</v>
      </c>
      <c r="D223" s="205" t="s">
        <v>1044</v>
      </c>
      <c r="E223" s="569"/>
      <c r="F223" s="570"/>
      <c r="G223" s="568"/>
      <c r="H223" s="590"/>
      <c r="I223" s="103" t="s">
        <v>0</v>
      </c>
      <c r="J223" s="103" t="s">
        <v>0</v>
      </c>
      <c r="K223" s="103" t="s">
        <v>1048</v>
      </c>
      <c r="L223" s="103" t="s">
        <v>8</v>
      </c>
      <c r="M223" s="162">
        <v>25000</v>
      </c>
      <c r="N223" s="162">
        <v>25000</v>
      </c>
      <c r="O223" s="162">
        <v>0</v>
      </c>
      <c r="P223" s="162">
        <v>0</v>
      </c>
      <c r="Q223" s="162">
        <v>0</v>
      </c>
      <c r="R223" s="162">
        <v>0</v>
      </c>
      <c r="S223" s="288" t="s">
        <v>338</v>
      </c>
    </row>
    <row r="224" spans="1:19" s="97" customFormat="1" ht="14.25" customHeight="1">
      <c r="A224" s="596"/>
      <c r="B224" s="305" t="s">
        <v>1049</v>
      </c>
      <c r="C224" s="21" t="s">
        <v>1050</v>
      </c>
      <c r="D224" s="205" t="s">
        <v>1044</v>
      </c>
      <c r="E224" s="569"/>
      <c r="F224" s="570"/>
      <c r="G224" s="568"/>
      <c r="H224" s="590"/>
      <c r="I224" s="103" t="s">
        <v>0</v>
      </c>
      <c r="J224" s="103" t="s">
        <v>0</v>
      </c>
      <c r="K224" s="103" t="s">
        <v>42</v>
      </c>
      <c r="L224" s="103" t="s">
        <v>8</v>
      </c>
      <c r="M224" s="162">
        <v>25000</v>
      </c>
      <c r="N224" s="162">
        <v>25000</v>
      </c>
      <c r="O224" s="162">
        <v>0</v>
      </c>
      <c r="P224" s="162">
        <v>0</v>
      </c>
      <c r="Q224" s="162">
        <v>0</v>
      </c>
      <c r="R224" s="162">
        <v>0</v>
      </c>
      <c r="S224" s="288" t="s">
        <v>338</v>
      </c>
    </row>
    <row r="225" spans="1:19" s="97" customFormat="1" ht="14.25" customHeight="1">
      <c r="A225" s="596"/>
      <c r="B225" s="536" t="s">
        <v>1051</v>
      </c>
      <c r="C225" s="598" t="s">
        <v>1052</v>
      </c>
      <c r="D225" s="549" t="s">
        <v>1053</v>
      </c>
      <c r="E225" s="562" t="s">
        <v>1054</v>
      </c>
      <c r="F225" s="565" t="s">
        <v>188</v>
      </c>
      <c r="G225" s="567">
        <v>42736</v>
      </c>
      <c r="H225" s="533" t="s">
        <v>195</v>
      </c>
      <c r="I225" s="202" t="s">
        <v>17</v>
      </c>
      <c r="J225" s="202" t="s">
        <v>3</v>
      </c>
      <c r="K225" s="202" t="s">
        <v>1055</v>
      </c>
      <c r="L225" s="202" t="s">
        <v>8</v>
      </c>
      <c r="M225" s="203">
        <v>52700</v>
      </c>
      <c r="N225" s="203">
        <v>52700</v>
      </c>
      <c r="O225" s="203">
        <v>57000</v>
      </c>
      <c r="P225" s="203">
        <v>61000</v>
      </c>
      <c r="Q225" s="203">
        <v>61000</v>
      </c>
      <c r="R225" s="203">
        <v>61000</v>
      </c>
      <c r="S225" s="184">
        <v>3</v>
      </c>
    </row>
    <row r="226" spans="1:19" s="97" customFormat="1" ht="14.25" customHeight="1">
      <c r="A226" s="596"/>
      <c r="B226" s="537"/>
      <c r="C226" s="592"/>
      <c r="D226" s="550"/>
      <c r="E226" s="563"/>
      <c r="F226" s="585"/>
      <c r="G226" s="582"/>
      <c r="H226" s="535"/>
      <c r="I226" s="201" t="s">
        <v>17</v>
      </c>
      <c r="J226" s="201" t="s">
        <v>3</v>
      </c>
      <c r="K226" s="201" t="s">
        <v>1055</v>
      </c>
      <c r="L226" s="201" t="s">
        <v>1056</v>
      </c>
      <c r="M226" s="203">
        <v>5425800</v>
      </c>
      <c r="N226" s="203">
        <v>5423712.3600000003</v>
      </c>
      <c r="O226" s="203">
        <v>5697400</v>
      </c>
      <c r="P226" s="203">
        <v>6089400</v>
      </c>
      <c r="Q226" s="203">
        <v>6089400</v>
      </c>
      <c r="R226" s="203">
        <v>6089400</v>
      </c>
      <c r="S226" s="184">
        <v>3</v>
      </c>
    </row>
    <row r="227" spans="1:19" s="97" customFormat="1" ht="27.95" customHeight="1">
      <c r="A227" s="596"/>
      <c r="B227" s="305" t="s">
        <v>1057</v>
      </c>
      <c r="C227" s="209" t="s">
        <v>1058</v>
      </c>
      <c r="D227" s="271" t="s">
        <v>1059</v>
      </c>
      <c r="E227" s="309" t="s">
        <v>1060</v>
      </c>
      <c r="F227" s="181" t="s">
        <v>188</v>
      </c>
      <c r="G227" s="217">
        <v>40302</v>
      </c>
      <c r="H227" s="28" t="s">
        <v>195</v>
      </c>
      <c r="I227" s="201" t="s">
        <v>17</v>
      </c>
      <c r="J227" s="201" t="s">
        <v>16</v>
      </c>
      <c r="K227" s="201" t="s">
        <v>1061</v>
      </c>
      <c r="L227" s="201" t="s">
        <v>520</v>
      </c>
      <c r="M227" s="254">
        <v>1800</v>
      </c>
      <c r="N227" s="254">
        <v>0</v>
      </c>
      <c r="O227" s="254">
        <v>1800</v>
      </c>
      <c r="P227" s="254">
        <v>300</v>
      </c>
      <c r="Q227" s="254">
        <v>300</v>
      </c>
      <c r="R227" s="254">
        <v>300</v>
      </c>
      <c r="S227" s="28">
        <v>3</v>
      </c>
    </row>
    <row r="228" spans="1:19" s="97" customFormat="1" ht="27.95" customHeight="1">
      <c r="A228" s="596"/>
      <c r="B228" s="305" t="s">
        <v>1062</v>
      </c>
      <c r="C228" s="209" t="s">
        <v>1063</v>
      </c>
      <c r="D228" s="205" t="s">
        <v>1053</v>
      </c>
      <c r="E228" s="329" t="s">
        <v>1064</v>
      </c>
      <c r="F228" s="186" t="s">
        <v>188</v>
      </c>
      <c r="G228" s="206">
        <v>39448</v>
      </c>
      <c r="H228" s="41" t="s">
        <v>195</v>
      </c>
      <c r="I228" s="218" t="s">
        <v>17</v>
      </c>
      <c r="J228" s="218" t="s">
        <v>16</v>
      </c>
      <c r="K228" s="218" t="s">
        <v>1065</v>
      </c>
      <c r="L228" s="218" t="s">
        <v>586</v>
      </c>
      <c r="M228" s="254">
        <v>82800</v>
      </c>
      <c r="N228" s="254">
        <v>82800</v>
      </c>
      <c r="O228" s="254">
        <v>82800</v>
      </c>
      <c r="P228" s="254">
        <v>82800</v>
      </c>
      <c r="Q228" s="254">
        <v>82800</v>
      </c>
      <c r="R228" s="254">
        <v>82800</v>
      </c>
      <c r="S228" s="41">
        <v>3</v>
      </c>
    </row>
    <row r="229" spans="1:19" s="97" customFormat="1" ht="27.95" customHeight="1">
      <c r="A229" s="596"/>
      <c r="B229" s="305" t="s">
        <v>1066</v>
      </c>
      <c r="C229" s="209" t="s">
        <v>1067</v>
      </c>
      <c r="D229" s="271" t="s">
        <v>1068</v>
      </c>
      <c r="E229" s="329" t="s">
        <v>1069</v>
      </c>
      <c r="F229" s="183" t="s">
        <v>188</v>
      </c>
      <c r="G229" s="210">
        <v>41358</v>
      </c>
      <c r="H229" s="29" t="s">
        <v>195</v>
      </c>
      <c r="I229" s="201" t="s">
        <v>17</v>
      </c>
      <c r="J229" s="201" t="s">
        <v>16</v>
      </c>
      <c r="K229" s="201" t="s">
        <v>1070</v>
      </c>
      <c r="L229" s="202" t="s">
        <v>1071</v>
      </c>
      <c r="M229" s="203">
        <v>664704</v>
      </c>
      <c r="N229" s="203">
        <v>664704</v>
      </c>
      <c r="O229" s="203">
        <v>0</v>
      </c>
      <c r="P229" s="203">
        <v>0</v>
      </c>
      <c r="Q229" s="203">
        <v>0</v>
      </c>
      <c r="R229" s="203">
        <v>0</v>
      </c>
      <c r="S229" s="87">
        <v>3</v>
      </c>
    </row>
    <row r="230" spans="1:19" s="97" customFormat="1" ht="27.95" customHeight="1">
      <c r="A230" s="596"/>
      <c r="B230" s="305" t="s">
        <v>1072</v>
      </c>
      <c r="C230" s="261" t="s">
        <v>1073</v>
      </c>
      <c r="D230" s="261" t="s">
        <v>1074</v>
      </c>
      <c r="E230" s="329" t="s">
        <v>1069</v>
      </c>
      <c r="F230" s="183" t="s">
        <v>188</v>
      </c>
      <c r="G230" s="217">
        <v>41358</v>
      </c>
      <c r="H230" s="28" t="s">
        <v>195</v>
      </c>
      <c r="I230" s="232" t="s">
        <v>17</v>
      </c>
      <c r="J230" s="232" t="s">
        <v>16</v>
      </c>
      <c r="K230" s="232" t="s">
        <v>1075</v>
      </c>
      <c r="L230" s="201" t="s">
        <v>1071</v>
      </c>
      <c r="M230" s="203">
        <v>0</v>
      </c>
      <c r="N230" s="203">
        <v>0</v>
      </c>
      <c r="O230" s="203">
        <v>664704</v>
      </c>
      <c r="P230" s="203">
        <v>0</v>
      </c>
      <c r="Q230" s="203">
        <v>0</v>
      </c>
      <c r="R230" s="203">
        <v>0</v>
      </c>
      <c r="S230" s="184">
        <v>3</v>
      </c>
    </row>
    <row r="231" spans="1:19" s="97" customFormat="1" ht="27.95" customHeight="1">
      <c r="A231" s="596"/>
      <c r="B231" s="305" t="s">
        <v>1076</v>
      </c>
      <c r="C231" s="272" t="s">
        <v>1077</v>
      </c>
      <c r="D231" s="271" t="s">
        <v>1078</v>
      </c>
      <c r="E231" s="309" t="s">
        <v>1079</v>
      </c>
      <c r="F231" s="183" t="s">
        <v>188</v>
      </c>
      <c r="G231" s="206" t="s">
        <v>862</v>
      </c>
      <c r="H231" s="41" t="s">
        <v>195</v>
      </c>
      <c r="I231" s="232" t="s">
        <v>17</v>
      </c>
      <c r="J231" s="232" t="s">
        <v>16</v>
      </c>
      <c r="K231" s="232" t="s">
        <v>1080</v>
      </c>
      <c r="L231" s="218" t="s">
        <v>1071</v>
      </c>
      <c r="M231" s="203">
        <v>1064700</v>
      </c>
      <c r="N231" s="203">
        <v>1064664</v>
      </c>
      <c r="O231" s="203">
        <v>709800</v>
      </c>
      <c r="P231" s="203">
        <v>709776</v>
      </c>
      <c r="Q231" s="203">
        <v>759494</v>
      </c>
      <c r="R231" s="203">
        <v>759494</v>
      </c>
      <c r="S231" s="54">
        <v>3</v>
      </c>
    </row>
    <row r="232" spans="1:19" s="97" customFormat="1" ht="27.95" customHeight="1">
      <c r="A232" s="596"/>
      <c r="B232" s="305" t="s">
        <v>1081</v>
      </c>
      <c r="C232" s="289" t="s">
        <v>1082</v>
      </c>
      <c r="D232" s="271" t="s">
        <v>1078</v>
      </c>
      <c r="E232" s="564" t="s">
        <v>1083</v>
      </c>
      <c r="F232" s="565" t="s">
        <v>188</v>
      </c>
      <c r="G232" s="567" t="s">
        <v>862</v>
      </c>
      <c r="H232" s="533" t="s">
        <v>1084</v>
      </c>
      <c r="I232" s="201" t="s">
        <v>17</v>
      </c>
      <c r="J232" s="201" t="s">
        <v>16</v>
      </c>
      <c r="K232" s="201" t="s">
        <v>1085</v>
      </c>
      <c r="L232" s="202" t="s">
        <v>1071</v>
      </c>
      <c r="M232" s="203">
        <v>1244300</v>
      </c>
      <c r="N232" s="203">
        <v>622100</v>
      </c>
      <c r="O232" s="203">
        <v>2498200</v>
      </c>
      <c r="P232" s="203">
        <v>1866375</v>
      </c>
      <c r="Q232" s="203">
        <v>2517900</v>
      </c>
      <c r="R232" s="203">
        <v>2517900</v>
      </c>
      <c r="S232" s="87">
        <v>3</v>
      </c>
    </row>
    <row r="233" spans="1:19" s="97" customFormat="1" ht="27.95" customHeight="1">
      <c r="A233" s="596"/>
      <c r="B233" s="313" t="s">
        <v>1086</v>
      </c>
      <c r="C233" s="289" t="s">
        <v>1087</v>
      </c>
      <c r="D233" s="271" t="s">
        <v>1078</v>
      </c>
      <c r="E233" s="569"/>
      <c r="F233" s="581"/>
      <c r="G233" s="582"/>
      <c r="H233" s="535"/>
      <c r="I233" s="201" t="s">
        <v>17</v>
      </c>
      <c r="J233" s="201" t="s">
        <v>16</v>
      </c>
      <c r="K233" s="201" t="s">
        <v>1088</v>
      </c>
      <c r="L233" s="201" t="s">
        <v>1071</v>
      </c>
      <c r="M233" s="203">
        <v>165400</v>
      </c>
      <c r="N233" s="203">
        <v>165400</v>
      </c>
      <c r="O233" s="203">
        <v>661600</v>
      </c>
      <c r="P233" s="203">
        <v>330750</v>
      </c>
      <c r="Q233" s="203">
        <v>752100</v>
      </c>
      <c r="R233" s="203">
        <v>752100</v>
      </c>
      <c r="S233" s="87">
        <v>3</v>
      </c>
    </row>
    <row r="234" spans="1:19" s="97" customFormat="1" ht="27.95" customHeight="1">
      <c r="A234" s="596"/>
      <c r="B234" s="305" t="s">
        <v>1089</v>
      </c>
      <c r="C234" s="209" t="s">
        <v>1090</v>
      </c>
      <c r="D234" s="271" t="s">
        <v>1091</v>
      </c>
      <c r="E234" s="309" t="s">
        <v>1092</v>
      </c>
      <c r="F234" s="186" t="s">
        <v>188</v>
      </c>
      <c r="G234" s="206">
        <v>40302</v>
      </c>
      <c r="H234" s="41" t="s">
        <v>195</v>
      </c>
      <c r="I234" s="218" t="s">
        <v>17</v>
      </c>
      <c r="J234" s="218" t="s">
        <v>16</v>
      </c>
      <c r="K234" s="218" t="s">
        <v>1093</v>
      </c>
      <c r="L234" s="218" t="s">
        <v>520</v>
      </c>
      <c r="M234" s="254">
        <v>4300</v>
      </c>
      <c r="N234" s="254">
        <v>0</v>
      </c>
      <c r="O234" s="254">
        <v>1000</v>
      </c>
      <c r="P234" s="254">
        <v>1000</v>
      </c>
      <c r="Q234" s="254">
        <v>1000</v>
      </c>
      <c r="R234" s="254">
        <v>1000</v>
      </c>
      <c r="S234" s="29">
        <v>3</v>
      </c>
    </row>
    <row r="235" spans="1:19" s="97" customFormat="1" ht="27.95" customHeight="1">
      <c r="A235" s="596"/>
      <c r="B235" s="305" t="s">
        <v>1094</v>
      </c>
      <c r="C235" s="205" t="s">
        <v>1095</v>
      </c>
      <c r="D235" s="271" t="s">
        <v>1078</v>
      </c>
      <c r="E235" s="583" t="s">
        <v>1096</v>
      </c>
      <c r="F235" s="584" t="s">
        <v>188</v>
      </c>
      <c r="G235" s="586" t="s">
        <v>1097</v>
      </c>
      <c r="H235" s="589" t="s">
        <v>195</v>
      </c>
      <c r="I235" s="202" t="s">
        <v>17</v>
      </c>
      <c r="J235" s="202" t="s">
        <v>2</v>
      </c>
      <c r="K235" s="202" t="s">
        <v>1098</v>
      </c>
      <c r="L235" s="202" t="s">
        <v>1071</v>
      </c>
      <c r="M235" s="203">
        <v>3433400</v>
      </c>
      <c r="N235" s="203">
        <v>3433294.1</v>
      </c>
      <c r="O235" s="203">
        <v>5451700</v>
      </c>
      <c r="P235" s="203">
        <v>3760000</v>
      </c>
      <c r="Q235" s="203">
        <v>4658600</v>
      </c>
      <c r="R235" s="203">
        <v>4442000</v>
      </c>
      <c r="S235" s="87">
        <v>3</v>
      </c>
    </row>
    <row r="236" spans="1:19" s="97" customFormat="1" ht="27.95" customHeight="1">
      <c r="A236" s="596"/>
      <c r="B236" s="305" t="s">
        <v>1099</v>
      </c>
      <c r="C236" s="205" t="s">
        <v>1095</v>
      </c>
      <c r="D236" s="271" t="s">
        <v>1078</v>
      </c>
      <c r="E236" s="563"/>
      <c r="F236" s="566"/>
      <c r="G236" s="587"/>
      <c r="H236" s="590"/>
      <c r="I236" s="201" t="s">
        <v>17</v>
      </c>
      <c r="J236" s="201" t="s">
        <v>2</v>
      </c>
      <c r="K236" s="201" t="s">
        <v>1098</v>
      </c>
      <c r="L236" s="201" t="s">
        <v>1071</v>
      </c>
      <c r="M236" s="203">
        <v>1397300</v>
      </c>
      <c r="N236" s="203">
        <v>1397125.9</v>
      </c>
      <c r="O236" s="203">
        <v>0</v>
      </c>
      <c r="P236" s="203">
        <v>0</v>
      </c>
      <c r="Q236" s="203">
        <v>0</v>
      </c>
      <c r="R236" s="203">
        <v>0</v>
      </c>
      <c r="S236" s="184">
        <v>3</v>
      </c>
    </row>
    <row r="237" spans="1:19" s="97" customFormat="1" ht="27.95" customHeight="1">
      <c r="A237" s="596"/>
      <c r="B237" s="305" t="s">
        <v>1100</v>
      </c>
      <c r="C237" s="205" t="s">
        <v>1101</v>
      </c>
      <c r="D237" s="271" t="s">
        <v>1078</v>
      </c>
      <c r="E237" s="563"/>
      <c r="F237" s="585"/>
      <c r="G237" s="588"/>
      <c r="H237" s="590"/>
      <c r="I237" s="218" t="s">
        <v>17</v>
      </c>
      <c r="J237" s="218" t="s">
        <v>16</v>
      </c>
      <c r="K237" s="218" t="s">
        <v>1102</v>
      </c>
      <c r="L237" s="218" t="s">
        <v>1071</v>
      </c>
      <c r="M237" s="203">
        <v>0</v>
      </c>
      <c r="N237" s="203">
        <v>0</v>
      </c>
      <c r="O237" s="203">
        <v>37000</v>
      </c>
      <c r="P237" s="203">
        <v>51300</v>
      </c>
      <c r="Q237" s="203">
        <v>51300</v>
      </c>
      <c r="R237" s="203">
        <v>51300</v>
      </c>
      <c r="S237" s="54">
        <v>3</v>
      </c>
    </row>
    <row r="238" spans="1:19" s="97" customFormat="1" ht="27.95" customHeight="1">
      <c r="A238" s="596"/>
      <c r="B238" s="305" t="s">
        <v>1103</v>
      </c>
      <c r="C238" s="261" t="s">
        <v>1104</v>
      </c>
      <c r="D238" s="271" t="s">
        <v>1105</v>
      </c>
      <c r="E238" s="350" t="s">
        <v>1106</v>
      </c>
      <c r="F238" s="181" t="s">
        <v>188</v>
      </c>
      <c r="G238" s="217" t="s">
        <v>862</v>
      </c>
      <c r="H238" s="28" t="s">
        <v>195</v>
      </c>
      <c r="I238" s="201" t="s">
        <v>17</v>
      </c>
      <c r="J238" s="201" t="s">
        <v>16</v>
      </c>
      <c r="K238" s="201" t="s">
        <v>1107</v>
      </c>
      <c r="L238" s="201" t="s">
        <v>586</v>
      </c>
      <c r="M238" s="203">
        <v>260000</v>
      </c>
      <c r="N238" s="203">
        <v>260000</v>
      </c>
      <c r="O238" s="203">
        <v>260000</v>
      </c>
      <c r="P238" s="203">
        <v>260000</v>
      </c>
      <c r="Q238" s="203">
        <v>260000</v>
      </c>
      <c r="R238" s="203">
        <v>260000</v>
      </c>
      <c r="S238" s="87">
        <v>3</v>
      </c>
    </row>
    <row r="239" spans="1:19" s="97" customFormat="1" ht="27.95" customHeight="1">
      <c r="A239" s="596"/>
      <c r="B239" s="305" t="s">
        <v>1108</v>
      </c>
      <c r="C239" s="209" t="s">
        <v>1109</v>
      </c>
      <c r="D239" s="271" t="s">
        <v>1110</v>
      </c>
      <c r="E239" s="331" t="s">
        <v>1111</v>
      </c>
      <c r="F239" s="186" t="s">
        <v>188</v>
      </c>
      <c r="G239" s="223" t="s">
        <v>1112</v>
      </c>
      <c r="H239" s="186" t="s">
        <v>195</v>
      </c>
      <c r="I239" s="232" t="s">
        <v>17</v>
      </c>
      <c r="J239" s="232" t="s">
        <v>610</v>
      </c>
      <c r="K239" s="232" t="s">
        <v>1113</v>
      </c>
      <c r="L239" s="232" t="s">
        <v>475</v>
      </c>
      <c r="M239" s="203">
        <v>300000</v>
      </c>
      <c r="N239" s="203">
        <v>300000</v>
      </c>
      <c r="O239" s="203">
        <v>300000</v>
      </c>
      <c r="P239" s="203">
        <v>300000</v>
      </c>
      <c r="Q239" s="203">
        <v>300000</v>
      </c>
      <c r="R239" s="203">
        <v>300000</v>
      </c>
      <c r="S239" s="184">
        <v>3</v>
      </c>
    </row>
    <row r="240" spans="1:19" s="97" customFormat="1" ht="14.25" customHeight="1">
      <c r="A240" s="596"/>
      <c r="B240" s="536" t="s">
        <v>1204</v>
      </c>
      <c r="C240" s="549" t="s">
        <v>1114</v>
      </c>
      <c r="D240" s="561" t="s">
        <v>1115</v>
      </c>
      <c r="E240" s="491" t="s">
        <v>1010</v>
      </c>
      <c r="F240" s="584" t="s">
        <v>188</v>
      </c>
      <c r="G240" s="558">
        <v>43580</v>
      </c>
      <c r="H240" s="586" t="s">
        <v>195</v>
      </c>
      <c r="I240" s="202" t="s">
        <v>47</v>
      </c>
      <c r="J240" s="202" t="s">
        <v>3</v>
      </c>
      <c r="K240" s="202" t="s">
        <v>1116</v>
      </c>
      <c r="L240" s="201" t="s">
        <v>56</v>
      </c>
      <c r="M240" s="203">
        <f t="shared" ref="M240:R240" si="17">SUM(M241:M243)</f>
        <v>22714904</v>
      </c>
      <c r="N240" s="203">
        <f t="shared" si="17"/>
        <v>13364246.609999999</v>
      </c>
      <c r="O240" s="203">
        <f t="shared" si="17"/>
        <v>24642050.399999999</v>
      </c>
      <c r="P240" s="203">
        <f t="shared" si="17"/>
        <v>0</v>
      </c>
      <c r="Q240" s="203">
        <f t="shared" si="17"/>
        <v>0</v>
      </c>
      <c r="R240" s="203">
        <f t="shared" si="17"/>
        <v>0</v>
      </c>
      <c r="S240" s="184"/>
    </row>
    <row r="241" spans="1:19" s="97" customFormat="1" ht="14.25" customHeight="1">
      <c r="A241" s="596"/>
      <c r="B241" s="538"/>
      <c r="C241" s="551"/>
      <c r="D241" s="591"/>
      <c r="E241" s="578"/>
      <c r="F241" s="566"/>
      <c r="G241" s="593"/>
      <c r="H241" s="534"/>
      <c r="I241" s="201" t="s">
        <v>47</v>
      </c>
      <c r="J241" s="201" t="s">
        <v>3</v>
      </c>
      <c r="K241" s="201" t="s">
        <v>1116</v>
      </c>
      <c r="L241" s="232" t="s">
        <v>981</v>
      </c>
      <c r="M241" s="203">
        <v>22714904</v>
      </c>
      <c r="N241" s="203">
        <v>13364246.609999999</v>
      </c>
      <c r="O241" s="203">
        <v>22935350.399999999</v>
      </c>
      <c r="P241" s="203"/>
      <c r="Q241" s="203"/>
      <c r="R241" s="203"/>
      <c r="S241" s="213">
        <v>3</v>
      </c>
    </row>
    <row r="242" spans="1:19" s="97" customFormat="1" ht="14.25" customHeight="1">
      <c r="A242" s="596"/>
      <c r="B242" s="538"/>
      <c r="C242" s="551"/>
      <c r="D242" s="591"/>
      <c r="E242" s="351" t="s">
        <v>1117</v>
      </c>
      <c r="F242" s="280" t="s">
        <v>188</v>
      </c>
      <c r="G242" s="221">
        <v>44197</v>
      </c>
      <c r="H242" s="290" t="s">
        <v>1118</v>
      </c>
      <c r="I242" s="201" t="s">
        <v>47</v>
      </c>
      <c r="J242" s="201" t="s">
        <v>3</v>
      </c>
      <c r="K242" s="201" t="s">
        <v>1116</v>
      </c>
      <c r="L242" s="232" t="s">
        <v>8</v>
      </c>
      <c r="M242" s="203"/>
      <c r="N242" s="203"/>
      <c r="O242" s="203">
        <v>296700</v>
      </c>
      <c r="P242" s="203"/>
      <c r="Q242" s="203"/>
      <c r="R242" s="203"/>
      <c r="S242" s="213">
        <v>3</v>
      </c>
    </row>
    <row r="243" spans="1:19" s="97" customFormat="1" ht="14.25" customHeight="1">
      <c r="A243" s="596"/>
      <c r="B243" s="538"/>
      <c r="C243" s="551"/>
      <c r="D243" s="592"/>
      <c r="E243" s="351" t="s">
        <v>1119</v>
      </c>
      <c r="F243" s="280" t="s">
        <v>188</v>
      </c>
      <c r="G243" s="262">
        <v>44236</v>
      </c>
      <c r="H243" s="103" t="s">
        <v>1120</v>
      </c>
      <c r="I243" s="201" t="s">
        <v>47</v>
      </c>
      <c r="J243" s="201" t="s">
        <v>3</v>
      </c>
      <c r="K243" s="201" t="s">
        <v>1116</v>
      </c>
      <c r="L243" s="232" t="s">
        <v>264</v>
      </c>
      <c r="M243" s="203"/>
      <c r="N243" s="203"/>
      <c r="O243" s="203">
        <v>1410000</v>
      </c>
      <c r="P243" s="203"/>
      <c r="Q243" s="203"/>
      <c r="R243" s="203"/>
      <c r="S243" s="213">
        <v>3</v>
      </c>
    </row>
    <row r="244" spans="1:19" s="97" customFormat="1" ht="27.95" customHeight="1">
      <c r="A244" s="596"/>
      <c r="B244" s="305" t="s">
        <v>1121</v>
      </c>
      <c r="C244" s="205" t="s">
        <v>1122</v>
      </c>
      <c r="D244" s="271" t="s">
        <v>1115</v>
      </c>
      <c r="E244" s="329" t="s">
        <v>1123</v>
      </c>
      <c r="F244" s="183" t="s">
        <v>188</v>
      </c>
      <c r="G244" s="210">
        <v>43847</v>
      </c>
      <c r="H244" s="183" t="s">
        <v>195</v>
      </c>
      <c r="I244" s="232" t="s">
        <v>47</v>
      </c>
      <c r="J244" s="232" t="s">
        <v>3</v>
      </c>
      <c r="K244" s="232" t="s">
        <v>1124</v>
      </c>
      <c r="L244" s="232" t="s">
        <v>8</v>
      </c>
      <c r="M244" s="203">
        <v>0</v>
      </c>
      <c r="N244" s="203">
        <v>0</v>
      </c>
      <c r="O244" s="203">
        <v>1000000</v>
      </c>
      <c r="P244" s="203">
        <v>0</v>
      </c>
      <c r="Q244" s="203">
        <v>0</v>
      </c>
      <c r="R244" s="203">
        <v>0</v>
      </c>
      <c r="S244" s="213">
        <v>3</v>
      </c>
    </row>
    <row r="245" spans="1:19" s="97" customFormat="1" ht="27.95" customHeight="1">
      <c r="A245" s="596"/>
      <c r="B245" s="308" t="s">
        <v>1125</v>
      </c>
      <c r="C245" s="214" t="s">
        <v>1126</v>
      </c>
      <c r="D245" s="271" t="s">
        <v>1127</v>
      </c>
      <c r="E245" s="331" t="s">
        <v>1128</v>
      </c>
      <c r="F245" s="291" t="s">
        <v>1129</v>
      </c>
      <c r="G245" s="292" t="s">
        <v>1130</v>
      </c>
      <c r="H245" s="292" t="s">
        <v>1131</v>
      </c>
      <c r="I245" s="201" t="s">
        <v>47</v>
      </c>
      <c r="J245" s="201" t="s">
        <v>3</v>
      </c>
      <c r="K245" s="201" t="s">
        <v>1132</v>
      </c>
      <c r="L245" s="232" t="s">
        <v>8</v>
      </c>
      <c r="M245" s="203">
        <v>348500</v>
      </c>
      <c r="N245" s="203">
        <v>348480</v>
      </c>
      <c r="O245" s="203">
        <v>272580</v>
      </c>
      <c r="P245" s="203">
        <v>0</v>
      </c>
      <c r="Q245" s="203">
        <v>0</v>
      </c>
      <c r="R245" s="203">
        <v>0</v>
      </c>
      <c r="S245" s="213">
        <v>3</v>
      </c>
    </row>
    <row r="246" spans="1:19" s="97" customFormat="1" ht="27.95" customHeight="1">
      <c r="A246" s="596"/>
      <c r="B246" s="308" t="s">
        <v>1133</v>
      </c>
      <c r="C246" s="14" t="s">
        <v>1134</v>
      </c>
      <c r="D246" s="271" t="s">
        <v>1135</v>
      </c>
      <c r="E246" s="342" t="s">
        <v>1136</v>
      </c>
      <c r="F246" s="280" t="s">
        <v>188</v>
      </c>
      <c r="G246" s="217">
        <v>44256</v>
      </c>
      <c r="H246" s="217">
        <v>44561</v>
      </c>
      <c r="I246" s="201" t="s">
        <v>47</v>
      </c>
      <c r="J246" s="201" t="s">
        <v>3</v>
      </c>
      <c r="K246" s="201" t="s">
        <v>1137</v>
      </c>
      <c r="L246" s="201" t="s">
        <v>8</v>
      </c>
      <c r="M246" s="203">
        <v>0</v>
      </c>
      <c r="N246" s="203">
        <v>0</v>
      </c>
      <c r="O246" s="203">
        <v>30000</v>
      </c>
      <c r="P246" s="203"/>
      <c r="Q246" s="203"/>
      <c r="R246" s="203"/>
      <c r="S246" s="54">
        <v>3</v>
      </c>
    </row>
    <row r="247" spans="1:19" s="97" customFormat="1" ht="27.95" customHeight="1">
      <c r="A247" s="596"/>
      <c r="B247" s="308" t="s">
        <v>1138</v>
      </c>
      <c r="C247" s="253" t="s">
        <v>1139</v>
      </c>
      <c r="D247" s="271" t="s">
        <v>1135</v>
      </c>
      <c r="E247" s="342" t="s">
        <v>1140</v>
      </c>
      <c r="F247" s="278" t="s">
        <v>188</v>
      </c>
      <c r="G247" s="206">
        <v>44251</v>
      </c>
      <c r="H247" s="206">
        <v>44561</v>
      </c>
      <c r="I247" s="232" t="s">
        <v>47</v>
      </c>
      <c r="J247" s="232" t="s">
        <v>3</v>
      </c>
      <c r="K247" s="232" t="s">
        <v>1141</v>
      </c>
      <c r="L247" s="201" t="s">
        <v>8</v>
      </c>
      <c r="M247" s="203">
        <v>0</v>
      </c>
      <c r="N247" s="203">
        <v>0</v>
      </c>
      <c r="O247" s="203">
        <v>72400</v>
      </c>
      <c r="P247" s="203"/>
      <c r="Q247" s="203"/>
      <c r="R247" s="203"/>
      <c r="S247" s="54">
        <v>3</v>
      </c>
    </row>
    <row r="248" spans="1:19" s="97" customFormat="1" ht="14.25" customHeight="1">
      <c r="A248" s="596"/>
      <c r="B248" s="536" t="s">
        <v>1142</v>
      </c>
      <c r="C248" s="549" t="s">
        <v>1143</v>
      </c>
      <c r="D248" s="271" t="s">
        <v>1135</v>
      </c>
      <c r="E248" s="332" t="s">
        <v>1008</v>
      </c>
      <c r="F248" s="87" t="s">
        <v>188</v>
      </c>
      <c r="G248" s="293">
        <v>43780</v>
      </c>
      <c r="H248" s="185" t="s">
        <v>195</v>
      </c>
      <c r="I248" s="202" t="s">
        <v>47</v>
      </c>
      <c r="J248" s="202" t="s">
        <v>3</v>
      </c>
      <c r="K248" s="218" t="s">
        <v>1144</v>
      </c>
      <c r="L248" s="202" t="s">
        <v>981</v>
      </c>
      <c r="M248" s="203">
        <v>69400000</v>
      </c>
      <c r="N248" s="203">
        <v>41344556.75</v>
      </c>
      <c r="O248" s="203">
        <v>17951555.329999998</v>
      </c>
      <c r="P248" s="203">
        <v>0</v>
      </c>
      <c r="Q248" s="203">
        <v>0</v>
      </c>
      <c r="R248" s="203">
        <v>0</v>
      </c>
      <c r="S248" s="294">
        <v>3</v>
      </c>
    </row>
    <row r="249" spans="1:19" s="97" customFormat="1" ht="14.25" customHeight="1">
      <c r="A249" s="596"/>
      <c r="B249" s="538"/>
      <c r="C249" s="551"/>
      <c r="D249" s="207"/>
      <c r="E249" s="348" t="s">
        <v>1010</v>
      </c>
      <c r="F249" s="278" t="s">
        <v>188</v>
      </c>
      <c r="G249" s="269">
        <v>43580</v>
      </c>
      <c r="H249" s="279" t="s">
        <v>195</v>
      </c>
      <c r="I249" s="232"/>
      <c r="J249" s="232"/>
      <c r="K249" s="232"/>
      <c r="L249" s="232"/>
      <c r="M249" s="203"/>
      <c r="N249" s="203"/>
      <c r="O249" s="203"/>
      <c r="P249" s="203"/>
      <c r="Q249" s="203"/>
      <c r="R249" s="203"/>
      <c r="S249" s="213"/>
    </row>
    <row r="250" spans="1:19" s="97" customFormat="1" ht="14.25" customHeight="1">
      <c r="A250" s="596"/>
      <c r="B250" s="308" t="s">
        <v>1145</v>
      </c>
      <c r="C250" s="214" t="s">
        <v>1146</v>
      </c>
      <c r="D250" s="271" t="s">
        <v>990</v>
      </c>
      <c r="E250" s="331" t="s">
        <v>1147</v>
      </c>
      <c r="F250" s="181" t="s">
        <v>188</v>
      </c>
      <c r="G250" s="217">
        <v>43915</v>
      </c>
      <c r="H250" s="181" t="s">
        <v>195</v>
      </c>
      <c r="I250" s="232" t="s">
        <v>47</v>
      </c>
      <c r="J250" s="232" t="s">
        <v>3</v>
      </c>
      <c r="K250" s="232" t="s">
        <v>742</v>
      </c>
      <c r="L250" s="201" t="s">
        <v>526</v>
      </c>
      <c r="M250" s="203">
        <v>200000</v>
      </c>
      <c r="N250" s="203">
        <v>200000</v>
      </c>
      <c r="O250" s="203">
        <v>150150</v>
      </c>
      <c r="P250" s="203">
        <v>196100</v>
      </c>
      <c r="Q250" s="203">
        <v>0</v>
      </c>
      <c r="R250" s="203">
        <v>0</v>
      </c>
      <c r="S250" s="54">
        <v>3</v>
      </c>
    </row>
    <row r="251" spans="1:19" s="97" customFormat="1" ht="14.25" customHeight="1">
      <c r="A251" s="596"/>
      <c r="B251" s="536" t="s">
        <v>1148</v>
      </c>
      <c r="C251" s="549" t="s">
        <v>1149</v>
      </c>
      <c r="D251" s="561" t="s">
        <v>1115</v>
      </c>
      <c r="E251" s="329" t="s">
        <v>1150</v>
      </c>
      <c r="F251" s="186" t="s">
        <v>188</v>
      </c>
      <c r="G251" s="206">
        <v>43831</v>
      </c>
      <c r="H251" s="206" t="s">
        <v>732</v>
      </c>
      <c r="I251" s="232" t="s">
        <v>47</v>
      </c>
      <c r="J251" s="232" t="s">
        <v>3</v>
      </c>
      <c r="K251" s="575" t="s">
        <v>1151</v>
      </c>
      <c r="L251" s="218" t="s">
        <v>8</v>
      </c>
      <c r="M251" s="203">
        <v>504300</v>
      </c>
      <c r="N251" s="203">
        <v>443916.48</v>
      </c>
      <c r="O251" s="203">
        <v>0</v>
      </c>
      <c r="P251" s="203">
        <v>0</v>
      </c>
      <c r="Q251" s="203">
        <v>0</v>
      </c>
      <c r="R251" s="203">
        <v>0</v>
      </c>
      <c r="S251" s="87">
        <v>3</v>
      </c>
    </row>
    <row r="252" spans="1:19" s="97" customFormat="1" ht="14.25" customHeight="1">
      <c r="A252" s="596"/>
      <c r="B252" s="537"/>
      <c r="C252" s="550"/>
      <c r="D252" s="535"/>
      <c r="E252" s="342" t="s">
        <v>1152</v>
      </c>
      <c r="F252" s="278" t="s">
        <v>188</v>
      </c>
      <c r="G252" s="206">
        <v>44232</v>
      </c>
      <c r="H252" s="206">
        <v>44561</v>
      </c>
      <c r="I252" s="201" t="s">
        <v>47</v>
      </c>
      <c r="J252" s="201" t="s">
        <v>3</v>
      </c>
      <c r="K252" s="576"/>
      <c r="L252" s="201" t="s">
        <v>264</v>
      </c>
      <c r="M252" s="203">
        <v>0</v>
      </c>
      <c r="N252" s="203">
        <v>0</v>
      </c>
      <c r="O252" s="203">
        <v>693500</v>
      </c>
      <c r="P252" s="203"/>
      <c r="Q252" s="203"/>
      <c r="R252" s="203"/>
      <c r="S252" s="54">
        <v>3</v>
      </c>
    </row>
    <row r="253" spans="1:19" s="97" customFormat="1" ht="14.25" customHeight="1">
      <c r="A253" s="596"/>
      <c r="B253" s="305" t="s">
        <v>1153</v>
      </c>
      <c r="C253" s="205" t="s">
        <v>1154</v>
      </c>
      <c r="D253" s="271" t="s">
        <v>1115</v>
      </c>
      <c r="E253" s="332" t="s">
        <v>1155</v>
      </c>
      <c r="F253" s="183" t="s">
        <v>188</v>
      </c>
      <c r="G253" s="210">
        <v>44197</v>
      </c>
      <c r="H253" s="29" t="s">
        <v>195</v>
      </c>
      <c r="I253" s="218" t="s">
        <v>47</v>
      </c>
      <c r="J253" s="218" t="s">
        <v>263</v>
      </c>
      <c r="K253" s="218" t="s">
        <v>1156</v>
      </c>
      <c r="L253" s="202" t="s">
        <v>6</v>
      </c>
      <c r="M253" s="254">
        <v>6591000</v>
      </c>
      <c r="N253" s="254">
        <v>6591000</v>
      </c>
      <c r="O253" s="254">
        <v>6092000</v>
      </c>
      <c r="P253" s="254">
        <v>0</v>
      </c>
      <c r="Q253" s="254">
        <v>0</v>
      </c>
      <c r="R253" s="254">
        <v>0</v>
      </c>
      <c r="S253" s="87">
        <v>3</v>
      </c>
    </row>
    <row r="254" spans="1:19" s="97" customFormat="1" ht="14.25" customHeight="1">
      <c r="A254" s="596"/>
      <c r="B254" s="308" t="s">
        <v>1157</v>
      </c>
      <c r="C254" s="205" t="s">
        <v>1154</v>
      </c>
      <c r="D254" s="271" t="s">
        <v>1115</v>
      </c>
      <c r="E254" s="329" t="s">
        <v>1158</v>
      </c>
      <c r="F254" s="216" t="s">
        <v>188</v>
      </c>
      <c r="G254" s="217" t="s">
        <v>1159</v>
      </c>
      <c r="H254" s="216" t="s">
        <v>195</v>
      </c>
      <c r="I254" s="201" t="s">
        <v>47</v>
      </c>
      <c r="J254" s="201" t="s">
        <v>263</v>
      </c>
      <c r="K254" s="201" t="s">
        <v>1156</v>
      </c>
      <c r="L254" s="218" t="s">
        <v>5</v>
      </c>
      <c r="M254" s="295">
        <v>0</v>
      </c>
      <c r="N254" s="254">
        <v>0</v>
      </c>
      <c r="O254" s="254">
        <v>600000</v>
      </c>
      <c r="P254" s="254">
        <v>8333700</v>
      </c>
      <c r="Q254" s="254">
        <v>7805300</v>
      </c>
      <c r="R254" s="254">
        <v>7805300</v>
      </c>
      <c r="S254" s="87">
        <v>3</v>
      </c>
    </row>
    <row r="255" spans="1:19" s="97" customFormat="1" ht="14.25" customHeight="1">
      <c r="A255" s="596"/>
      <c r="B255" s="536" t="s">
        <v>1160</v>
      </c>
      <c r="C255" s="549" t="s">
        <v>1161</v>
      </c>
      <c r="D255" s="533" t="s">
        <v>1115</v>
      </c>
      <c r="E255" s="577" t="s">
        <v>1155</v>
      </c>
      <c r="F255" s="579" t="s">
        <v>188</v>
      </c>
      <c r="G255" s="567">
        <v>44197</v>
      </c>
      <c r="H255" s="579" t="s">
        <v>195</v>
      </c>
      <c r="I255" s="202" t="s">
        <v>47</v>
      </c>
      <c r="J255" s="202" t="s">
        <v>263</v>
      </c>
      <c r="K255" s="202" t="s">
        <v>1162</v>
      </c>
      <c r="L255" s="202" t="s">
        <v>56</v>
      </c>
      <c r="M255" s="254"/>
      <c r="N255" s="254"/>
      <c r="O255" s="203">
        <f>O256+O257</f>
        <v>10254000</v>
      </c>
      <c r="P255" s="203">
        <v>18817200</v>
      </c>
      <c r="Q255" s="203">
        <v>18817200</v>
      </c>
      <c r="R255" s="203">
        <v>18817200</v>
      </c>
      <c r="S255" s="87"/>
    </row>
    <row r="256" spans="1:19" s="97" customFormat="1" ht="14.25" customHeight="1">
      <c r="A256" s="596"/>
      <c r="B256" s="538"/>
      <c r="C256" s="551"/>
      <c r="D256" s="534"/>
      <c r="E256" s="578"/>
      <c r="F256" s="580"/>
      <c r="G256" s="570"/>
      <c r="H256" s="580"/>
      <c r="I256" s="202" t="s">
        <v>47</v>
      </c>
      <c r="J256" s="202" t="s">
        <v>263</v>
      </c>
      <c r="K256" s="202" t="s">
        <v>1162</v>
      </c>
      <c r="L256" s="202" t="s">
        <v>6</v>
      </c>
      <c r="M256" s="254"/>
      <c r="N256" s="254"/>
      <c r="O256" s="203">
        <v>4854000</v>
      </c>
      <c r="P256" s="203">
        <v>18817200</v>
      </c>
      <c r="Q256" s="203">
        <v>18817200</v>
      </c>
      <c r="R256" s="203">
        <v>18817200</v>
      </c>
      <c r="S256" s="87">
        <v>3</v>
      </c>
    </row>
    <row r="257" spans="1:19" s="97" customFormat="1" ht="14.25" customHeight="1">
      <c r="A257" s="596"/>
      <c r="B257" s="538"/>
      <c r="C257" s="550"/>
      <c r="D257" s="535"/>
      <c r="E257" s="329" t="s">
        <v>1158</v>
      </c>
      <c r="F257" s="222" t="s">
        <v>188</v>
      </c>
      <c r="G257" s="206" t="s">
        <v>1159</v>
      </c>
      <c r="H257" s="222" t="s">
        <v>195</v>
      </c>
      <c r="I257" s="202" t="s">
        <v>47</v>
      </c>
      <c r="J257" s="202" t="s">
        <v>263</v>
      </c>
      <c r="K257" s="202" t="s">
        <v>1162</v>
      </c>
      <c r="L257" s="202" t="s">
        <v>5</v>
      </c>
      <c r="M257" s="254"/>
      <c r="N257" s="254"/>
      <c r="O257" s="203">
        <v>5400000</v>
      </c>
      <c r="P257" s="203"/>
      <c r="Q257" s="203"/>
      <c r="R257" s="203"/>
      <c r="S257" s="87">
        <v>3</v>
      </c>
    </row>
    <row r="258" spans="1:19" s="97" customFormat="1" ht="14.25" customHeight="1">
      <c r="A258" s="596"/>
      <c r="B258" s="536" t="s">
        <v>1163</v>
      </c>
      <c r="C258" s="559" t="s">
        <v>1164</v>
      </c>
      <c r="D258" s="561" t="s">
        <v>1115</v>
      </c>
      <c r="E258" s="562" t="s">
        <v>1123</v>
      </c>
      <c r="F258" s="183" t="s">
        <v>188</v>
      </c>
      <c r="G258" s="210">
        <v>43847</v>
      </c>
      <c r="H258" s="183" t="s">
        <v>195</v>
      </c>
      <c r="I258" s="202" t="s">
        <v>47</v>
      </c>
      <c r="J258" s="202" t="s">
        <v>263</v>
      </c>
      <c r="K258" s="202" t="s">
        <v>1165</v>
      </c>
      <c r="L258" s="202" t="s">
        <v>56</v>
      </c>
      <c r="M258" s="203">
        <f t="shared" ref="M258:R258" si="18">SUM(M259:M260)</f>
        <v>422000</v>
      </c>
      <c r="N258" s="203">
        <f t="shared" si="18"/>
        <v>421868.46</v>
      </c>
      <c r="O258" s="203">
        <f t="shared" si="18"/>
        <v>704500</v>
      </c>
      <c r="P258" s="203">
        <f t="shared" si="18"/>
        <v>1483000</v>
      </c>
      <c r="Q258" s="203">
        <f t="shared" si="18"/>
        <v>1483000</v>
      </c>
      <c r="R258" s="203">
        <f t="shared" si="18"/>
        <v>1483000</v>
      </c>
      <c r="S258" s="87"/>
    </row>
    <row r="259" spans="1:19" s="97" customFormat="1" ht="14.25" customHeight="1">
      <c r="A259" s="596"/>
      <c r="B259" s="538"/>
      <c r="C259" s="560"/>
      <c r="D259" s="534"/>
      <c r="E259" s="563"/>
      <c r="F259" s="222"/>
      <c r="G259" s="206"/>
      <c r="H259" s="186"/>
      <c r="I259" s="202" t="s">
        <v>47</v>
      </c>
      <c r="J259" s="202" t="s">
        <v>263</v>
      </c>
      <c r="K259" s="185" t="s">
        <v>1165</v>
      </c>
      <c r="L259" s="202" t="s">
        <v>715</v>
      </c>
      <c r="M259" s="203">
        <v>187600</v>
      </c>
      <c r="N259" s="203">
        <v>187540.7</v>
      </c>
      <c r="O259" s="203">
        <v>288500</v>
      </c>
      <c r="P259" s="203">
        <v>0</v>
      </c>
      <c r="Q259" s="203">
        <v>0</v>
      </c>
      <c r="R259" s="203">
        <v>0</v>
      </c>
      <c r="S259" s="87">
        <v>3</v>
      </c>
    </row>
    <row r="260" spans="1:19" s="97" customFormat="1" ht="14.25" customHeight="1">
      <c r="A260" s="596"/>
      <c r="B260" s="538"/>
      <c r="C260" s="560"/>
      <c r="D260" s="535"/>
      <c r="E260" s="563"/>
      <c r="F260" s="187"/>
      <c r="G260" s="296"/>
      <c r="H260" s="187"/>
      <c r="I260" s="202" t="s">
        <v>47</v>
      </c>
      <c r="J260" s="202" t="s">
        <v>263</v>
      </c>
      <c r="K260" s="202" t="s">
        <v>1165</v>
      </c>
      <c r="L260" s="202" t="s">
        <v>8</v>
      </c>
      <c r="M260" s="203">
        <v>234400</v>
      </c>
      <c r="N260" s="203">
        <v>234327.76</v>
      </c>
      <c r="O260" s="203">
        <v>416000</v>
      </c>
      <c r="P260" s="203">
        <v>1483000</v>
      </c>
      <c r="Q260" s="203">
        <v>1483000</v>
      </c>
      <c r="R260" s="203">
        <v>1483000</v>
      </c>
      <c r="S260" s="87">
        <v>3</v>
      </c>
    </row>
    <row r="261" spans="1:19" s="97" customFormat="1" ht="27.95" customHeight="1">
      <c r="A261" s="596"/>
      <c r="B261" s="305" t="s">
        <v>1205</v>
      </c>
      <c r="C261" s="205" t="s">
        <v>1166</v>
      </c>
      <c r="D261" s="271" t="s">
        <v>1115</v>
      </c>
      <c r="E261" s="564" t="s">
        <v>1167</v>
      </c>
      <c r="F261" s="565" t="s">
        <v>188</v>
      </c>
      <c r="G261" s="567">
        <v>44000</v>
      </c>
      <c r="H261" s="565" t="s">
        <v>195</v>
      </c>
      <c r="I261" s="201" t="s">
        <v>47</v>
      </c>
      <c r="J261" s="201" t="s">
        <v>263</v>
      </c>
      <c r="K261" s="202" t="s">
        <v>1168</v>
      </c>
      <c r="L261" s="202" t="s">
        <v>5</v>
      </c>
      <c r="M261" s="203">
        <v>2675700</v>
      </c>
      <c r="N261" s="203">
        <v>2662321.5</v>
      </c>
      <c r="O261" s="203">
        <v>0</v>
      </c>
      <c r="P261" s="203">
        <v>0</v>
      </c>
      <c r="Q261" s="203">
        <v>0</v>
      </c>
      <c r="R261" s="203">
        <v>0</v>
      </c>
      <c r="S261" s="87">
        <v>3</v>
      </c>
    </row>
    <row r="262" spans="1:19" s="97" customFormat="1" ht="27.95" customHeight="1">
      <c r="A262" s="596"/>
      <c r="B262" s="305" t="s">
        <v>1206</v>
      </c>
      <c r="C262" s="205" t="s">
        <v>1166</v>
      </c>
      <c r="D262" s="271" t="s">
        <v>1115</v>
      </c>
      <c r="E262" s="563"/>
      <c r="F262" s="566"/>
      <c r="G262" s="568"/>
      <c r="H262" s="570"/>
      <c r="I262" s="201" t="s">
        <v>47</v>
      </c>
      <c r="J262" s="201" t="s">
        <v>263</v>
      </c>
      <c r="K262" s="202" t="s">
        <v>1168</v>
      </c>
      <c r="L262" s="202" t="s">
        <v>5</v>
      </c>
      <c r="M262" s="203">
        <v>54600</v>
      </c>
      <c r="N262" s="203">
        <v>54327</v>
      </c>
      <c r="O262" s="203">
        <v>0</v>
      </c>
      <c r="P262" s="203">
        <v>0</v>
      </c>
      <c r="Q262" s="203">
        <v>0</v>
      </c>
      <c r="R262" s="203">
        <v>0</v>
      </c>
      <c r="S262" s="87">
        <v>3</v>
      </c>
    </row>
    <row r="263" spans="1:19" s="97" customFormat="1" ht="14.25" customHeight="1">
      <c r="A263" s="596"/>
      <c r="B263" s="536" t="s">
        <v>1207</v>
      </c>
      <c r="C263" s="549" t="s">
        <v>1169</v>
      </c>
      <c r="D263" s="271" t="s">
        <v>859</v>
      </c>
      <c r="E263" s="309" t="s">
        <v>1170</v>
      </c>
      <c r="F263" s="183" t="s">
        <v>188</v>
      </c>
      <c r="G263" s="210" t="s">
        <v>1171</v>
      </c>
      <c r="H263" s="183" t="s">
        <v>1172</v>
      </c>
      <c r="I263" s="202" t="s">
        <v>47</v>
      </c>
      <c r="J263" s="202" t="s">
        <v>263</v>
      </c>
      <c r="K263" s="202" t="s">
        <v>1173</v>
      </c>
      <c r="L263" s="202" t="s">
        <v>5</v>
      </c>
      <c r="M263" s="241">
        <v>0</v>
      </c>
      <c r="N263" s="241">
        <v>0</v>
      </c>
      <c r="O263" s="241">
        <v>1871000</v>
      </c>
      <c r="P263" s="241">
        <f>P264</f>
        <v>0</v>
      </c>
      <c r="Q263" s="241">
        <f>Q264</f>
        <v>0</v>
      </c>
      <c r="R263" s="241">
        <f>R264</f>
        <v>0</v>
      </c>
      <c r="S263" s="87">
        <v>3</v>
      </c>
    </row>
    <row r="264" spans="1:19" s="97" customFormat="1" ht="14.25" customHeight="1">
      <c r="A264" s="596"/>
      <c r="B264" s="537"/>
      <c r="C264" s="550"/>
      <c r="D264" s="207"/>
      <c r="E264" s="310" t="s">
        <v>1158</v>
      </c>
      <c r="F264" s="187" t="s">
        <v>188</v>
      </c>
      <c r="G264" s="208" t="s">
        <v>1159</v>
      </c>
      <c r="H264" s="187" t="s">
        <v>195</v>
      </c>
      <c r="I264" s="232"/>
      <c r="J264" s="232"/>
      <c r="K264" s="232"/>
      <c r="L264" s="232"/>
      <c r="M264" s="238"/>
      <c r="N264" s="238"/>
      <c r="O264" s="238"/>
      <c r="P264" s="238"/>
      <c r="Q264" s="238"/>
      <c r="R264" s="238"/>
      <c r="S264" s="213"/>
    </row>
    <row r="265" spans="1:19" s="97" customFormat="1" ht="27.95" customHeight="1">
      <c r="A265" s="596"/>
      <c r="B265" s="305" t="s">
        <v>1208</v>
      </c>
      <c r="C265" s="205" t="s">
        <v>1174</v>
      </c>
      <c r="D265" s="271" t="s">
        <v>1115</v>
      </c>
      <c r="E265" s="309" t="s">
        <v>1175</v>
      </c>
      <c r="F265" s="183" t="s">
        <v>188</v>
      </c>
      <c r="G265" s="210" t="s">
        <v>1171</v>
      </c>
      <c r="H265" s="183" t="s">
        <v>1172</v>
      </c>
      <c r="I265" s="202" t="s">
        <v>47</v>
      </c>
      <c r="J265" s="202" t="s">
        <v>263</v>
      </c>
      <c r="K265" s="202" t="s">
        <v>1176</v>
      </c>
      <c r="L265" s="202" t="s">
        <v>5</v>
      </c>
      <c r="M265" s="203">
        <v>0</v>
      </c>
      <c r="N265" s="203">
        <v>0</v>
      </c>
      <c r="O265" s="203">
        <v>497300</v>
      </c>
      <c r="P265" s="203">
        <v>0</v>
      </c>
      <c r="Q265" s="203">
        <v>0</v>
      </c>
      <c r="R265" s="203">
        <v>0</v>
      </c>
      <c r="S265" s="87">
        <v>3</v>
      </c>
    </row>
    <row r="266" spans="1:19" s="97" customFormat="1" ht="27.95" customHeight="1">
      <c r="A266" s="596"/>
      <c r="B266" s="305" t="s">
        <v>1209</v>
      </c>
      <c r="C266" s="205" t="s">
        <v>1177</v>
      </c>
      <c r="D266" s="271" t="s">
        <v>1115</v>
      </c>
      <c r="E266" s="329" t="s">
        <v>1178</v>
      </c>
      <c r="F266" s="181" t="s">
        <v>188</v>
      </c>
      <c r="G266" s="210" t="s">
        <v>1171</v>
      </c>
      <c r="H266" s="183" t="s">
        <v>1172</v>
      </c>
      <c r="I266" s="201" t="s">
        <v>47</v>
      </c>
      <c r="J266" s="201" t="s">
        <v>263</v>
      </c>
      <c r="K266" s="201" t="s">
        <v>1179</v>
      </c>
      <c r="L266" s="201" t="s">
        <v>6</v>
      </c>
      <c r="M266" s="203">
        <v>0</v>
      </c>
      <c r="N266" s="203">
        <v>0</v>
      </c>
      <c r="O266" s="203">
        <v>5257400</v>
      </c>
      <c r="P266" s="203">
        <v>5133000</v>
      </c>
      <c r="Q266" s="203">
        <v>5133000</v>
      </c>
      <c r="R266" s="203">
        <v>5133000</v>
      </c>
      <c r="S266" s="87">
        <v>3</v>
      </c>
    </row>
    <row r="267" spans="1:19" s="260" customFormat="1" ht="27.95" customHeight="1">
      <c r="A267" s="596"/>
      <c r="B267" s="305" t="s">
        <v>1180</v>
      </c>
      <c r="C267" s="205" t="s">
        <v>1181</v>
      </c>
      <c r="D267" s="29" t="s">
        <v>1182</v>
      </c>
      <c r="E267" s="329" t="s">
        <v>1183</v>
      </c>
      <c r="F267" s="183" t="s">
        <v>188</v>
      </c>
      <c r="G267" s="210">
        <v>43810</v>
      </c>
      <c r="H267" s="210" t="s">
        <v>195</v>
      </c>
      <c r="I267" s="202" t="s">
        <v>153</v>
      </c>
      <c r="J267" s="202" t="s">
        <v>263</v>
      </c>
      <c r="K267" s="202" t="s">
        <v>1184</v>
      </c>
      <c r="L267" s="202" t="s">
        <v>1185</v>
      </c>
      <c r="M267" s="203">
        <v>2239600</v>
      </c>
      <c r="N267" s="203">
        <v>2239600</v>
      </c>
      <c r="O267" s="203">
        <v>1837000</v>
      </c>
      <c r="P267" s="203">
        <v>2569000</v>
      </c>
      <c r="Q267" s="203">
        <v>2569000</v>
      </c>
      <c r="R267" s="203">
        <v>2569000</v>
      </c>
      <c r="S267" s="87">
        <v>3</v>
      </c>
    </row>
    <row r="268" spans="1:19" s="260" customFormat="1" ht="27.95" customHeight="1">
      <c r="A268" s="596"/>
      <c r="B268" s="308" t="s">
        <v>1186</v>
      </c>
      <c r="C268" s="214" t="s">
        <v>1187</v>
      </c>
      <c r="D268" s="205" t="s">
        <v>712</v>
      </c>
      <c r="E268" s="331" t="s">
        <v>1188</v>
      </c>
      <c r="F268" s="181" t="s">
        <v>1189</v>
      </c>
      <c r="G268" s="217">
        <v>41362</v>
      </c>
      <c r="H268" s="217" t="s">
        <v>1190</v>
      </c>
      <c r="I268" s="202" t="s">
        <v>614</v>
      </c>
      <c r="J268" s="202" t="s">
        <v>3</v>
      </c>
      <c r="K268" s="202" t="s">
        <v>1191</v>
      </c>
      <c r="L268" s="202" t="s">
        <v>1192</v>
      </c>
      <c r="M268" s="203">
        <v>0</v>
      </c>
      <c r="N268" s="203">
        <v>0</v>
      </c>
      <c r="O268" s="203">
        <v>1113900</v>
      </c>
      <c r="P268" s="203">
        <v>499800</v>
      </c>
      <c r="Q268" s="203">
        <v>3898700</v>
      </c>
      <c r="R268" s="203">
        <v>5697000</v>
      </c>
      <c r="S268" s="87">
        <v>3</v>
      </c>
    </row>
    <row r="269" spans="1:19" s="97" customFormat="1" ht="27.95" customHeight="1">
      <c r="A269" s="596"/>
      <c r="B269" s="306" t="s">
        <v>1193</v>
      </c>
      <c r="C269" s="207" t="s">
        <v>1194</v>
      </c>
      <c r="D269" s="205" t="s">
        <v>702</v>
      </c>
      <c r="E269" s="329" t="s">
        <v>707</v>
      </c>
      <c r="F269" s="183" t="s">
        <v>188</v>
      </c>
      <c r="G269" s="210" t="s">
        <v>1195</v>
      </c>
      <c r="H269" s="183" t="s">
        <v>195</v>
      </c>
      <c r="I269" s="202" t="s">
        <v>19</v>
      </c>
      <c r="J269" s="202" t="s">
        <v>16</v>
      </c>
      <c r="K269" s="202" t="s">
        <v>704</v>
      </c>
      <c r="L269" s="202" t="s">
        <v>636</v>
      </c>
      <c r="M269" s="203">
        <v>0</v>
      </c>
      <c r="N269" s="203">
        <v>0</v>
      </c>
      <c r="O269" s="203">
        <v>168243</v>
      </c>
      <c r="P269" s="203"/>
      <c r="Q269" s="203"/>
      <c r="R269" s="203"/>
      <c r="S269" s="87">
        <v>3</v>
      </c>
    </row>
    <row r="270" spans="1:19" s="97" customFormat="1" ht="14.25" customHeight="1">
      <c r="A270" s="596"/>
      <c r="B270" s="536" t="s">
        <v>1196</v>
      </c>
      <c r="C270" s="549" t="s">
        <v>706</v>
      </c>
      <c r="D270" s="205" t="s">
        <v>702</v>
      </c>
      <c r="E270" s="329" t="s">
        <v>707</v>
      </c>
      <c r="F270" s="183" t="s">
        <v>188</v>
      </c>
      <c r="G270" s="210">
        <v>41542</v>
      </c>
      <c r="H270" s="183" t="s">
        <v>195</v>
      </c>
      <c r="I270" s="202" t="s">
        <v>19</v>
      </c>
      <c r="J270" s="202" t="s">
        <v>16</v>
      </c>
      <c r="K270" s="202" t="s">
        <v>323</v>
      </c>
      <c r="L270" s="202" t="s">
        <v>636</v>
      </c>
      <c r="M270" s="203">
        <v>236428</v>
      </c>
      <c r="N270" s="203">
        <v>236428</v>
      </c>
      <c r="O270" s="203">
        <v>0</v>
      </c>
      <c r="P270" s="203">
        <v>0</v>
      </c>
      <c r="Q270" s="203">
        <v>0</v>
      </c>
      <c r="R270" s="203">
        <v>0</v>
      </c>
      <c r="S270" s="87">
        <v>3</v>
      </c>
    </row>
    <row r="271" spans="1:19" s="97" customFormat="1" ht="14.25" customHeight="1">
      <c r="A271" s="597"/>
      <c r="B271" s="538"/>
      <c r="C271" s="551"/>
      <c r="D271" s="207"/>
      <c r="E271" s="348" t="s">
        <v>999</v>
      </c>
      <c r="F271" s="278" t="s">
        <v>78</v>
      </c>
      <c r="G271" s="269">
        <v>42736</v>
      </c>
      <c r="H271" s="129" t="s">
        <v>195</v>
      </c>
      <c r="I271" s="218"/>
      <c r="J271" s="218"/>
      <c r="K271" s="218"/>
      <c r="L271" s="218"/>
      <c r="M271" s="203"/>
      <c r="N271" s="203"/>
      <c r="O271" s="203"/>
      <c r="P271" s="203"/>
      <c r="Q271" s="203"/>
      <c r="R271" s="203"/>
      <c r="S271" s="101"/>
    </row>
    <row r="272" spans="1:19" s="373" customFormat="1" ht="14.25" customHeight="1">
      <c r="A272" s="480" t="s">
        <v>1197</v>
      </c>
      <c r="B272" s="481"/>
      <c r="C272" s="482"/>
      <c r="D272" s="388"/>
      <c r="E272" s="389"/>
      <c r="F272" s="390"/>
      <c r="G272" s="390"/>
      <c r="H272" s="390"/>
      <c r="I272" s="390"/>
      <c r="J272" s="390"/>
      <c r="K272" s="391"/>
      <c r="L272" s="390"/>
      <c r="M272" s="392">
        <f>M11+M14+M17+M21+M25+M29+M32+M33+M36+M39+M40+M43+M44+M45+M46+M57+M58+M60+M64+M78+M86+M93+M105+M111+M113+M119+M120+M122+M124+M138+M140+M159+M160+M163+M165+M166+M168+M169+M170+M172+M175+M179+M181+M186+M187+M188+M190+M192+M193+M203+M207+M212+M217+M221+M225+M227+M228+M231+M233+M234+M232+M235+M238+M239+M240+M245+M248+M253+M258+M251+M267+M268+M115+M270+M261+M250+M237+M230+M229+M224+M223+M222+M201+M198+M189+M185+M164+M162+M157+M155+M154+M153+M152+M110+M108+M63+M51+M37+M8+M54+M226+M254+M236+M262</f>
        <v>255928990.09</v>
      </c>
      <c r="N272" s="392">
        <f>N11+N14+N17+N21+N25+N29+N32+N33+N36+N39+N40+N43+N44+N45+N46+N57+N58+N60+N64+N78+N86+N93+N105+N111+N113+N119+N120+N122+N124+N138+N140+N159+N160+N163+N165+N166+N168+N169+N170+N172+N175+N179+N181+N186+N187+N188+N190+N192+N193+N203+N207+N212+N217+N221+N225+N227+N228+N231+N233+N234+N232+N235+N238+N239+N240+N245+N248+N253+N258+N251+N267+N268+N115+N270+N261+N250+N237+N230+N229+N224+N223+N222+N201+N198+N189+N185+N164+N162+N157+N155+N154+N153+N152+N110+N108+N63+N51+N37+N8+N54+N226+N254+N236+N262</f>
        <v>198841179.83000001</v>
      </c>
      <c r="O272" s="392">
        <f>O8+O11+O14+O17+O21+O25+O29+O32+O33+O36+O38+O39+O40+O43+O44+O45+O46+O57+O58+O59+O60+O63+O64+O78+O80+O86+O93+O99+O106+O109+O110+O112+O114+O116+O118+O119+O121+O123+O131+O139+O146+O153+O154+O155+O157+O159+O160+O163+O166+O167+O168+O170+O172+O175+O177+O179+O181+O183+O185+O186+O187+O188+O189+O190+O194+O195+O196+O207+O212+O217+O221+O225+O226+O227+O228+O230+O231+O232+O233+O234+O235+O237+O238+O239+O240+O244+O250+O252+O253+O254+O255+O258+O263+O265+O266+O267+O268+O248+O247+O246+O245+O269</f>
        <v>292936163.46999997</v>
      </c>
      <c r="P272" s="392">
        <f>P11+P14+P17+P21+P25+P29+P32+P33+P36+P38+P40+P57+P58+P60+P64+P78+P80+P86+P93+P100+P106+P107+P109+P110+P112+P114+P116+P117+P118+P119+P121+P123+P131+P139+P146+P153+P154+P159+P160+P163+P166+P167+P168+P171+P172+P174+P175+P178+P179+P181+P184+P185+P186+P187+P188+P190+P195+P197+P200+P205+P207+P212+P217+P221+P225+P226+P227+P228+P231+P232+P233+P234+P235+P237+P238+P239+P250+P254+P255+P258+P266+P267+P268</f>
        <v>214488801</v>
      </c>
      <c r="Q272" s="392">
        <f>Q11+Q14+Q17+Q21+Q25+Q29+Q32+Q33+Q36+Q38+Q40+Q57+Q58+Q60+Q64+Q78+Q80+Q86+Q93+Q100+Q106+Q107+Q109+Q110+Q112+Q114+Q116+Q118+Q119+Q121+Q123+Q131+Q139++Q146+Q153+Q154+Q159+Q160+Q163+Q166+Q167+Q168+Q171+Q172+Q174+Q175+Q178+Q179+Q181+Q184+Q185+Q186+Q187+Q188+Q190+Q205+Q206+Q207+Q209+Q210+Q212+Q217+Q221+Q225+Q226+Q227+Q228+Q231+Q232+Q233+Q234+Q235+Q237+Q238+Q239+Q254+Q255+Q258+Q266+Q267+Q268</f>
        <v>220486294</v>
      </c>
      <c r="R272" s="392">
        <f>R11+R14+R17+R21+R25+R29+R32+R33+R36+R38+R40+R57+R58+R60+R64+R78+R80+R86+R93+R100+R106+R107+R109+R110+R112+R114+R116+R118+R119+R121+R123+R131+R139+R146+R153+R154+R159+R160+R163+R166+R167+R168+R171+R172+R174+R175+R178+R179+R181+R184+R185+R186+R187+R188+R190+R205+R207+R209+R212+R217+R221+R225+R226+R227+R228+R231+R232+R233+R234+R235+R237+R238+R239+R254+R255+R258+R266+R267+R268</f>
        <v>203447794</v>
      </c>
      <c r="S272" s="390"/>
    </row>
    <row r="273" spans="1:27" s="376" customFormat="1" ht="21" customHeight="1">
      <c r="A273" s="548" t="s">
        <v>639</v>
      </c>
      <c r="B273" s="548"/>
      <c r="C273" s="548"/>
      <c r="D273" s="548"/>
      <c r="E273" s="548"/>
      <c r="F273" s="548"/>
      <c r="G273" s="548"/>
      <c r="H273" s="548"/>
      <c r="I273" s="548"/>
      <c r="J273" s="548"/>
      <c r="K273" s="548"/>
      <c r="L273" s="548"/>
      <c r="M273" s="548"/>
      <c r="N273" s="548"/>
      <c r="O273" s="548"/>
      <c r="P273" s="548"/>
      <c r="Q273" s="548"/>
      <c r="R273" s="548"/>
      <c r="S273" s="548"/>
    </row>
    <row r="274" spans="1:27" s="97" customFormat="1" ht="14.25" customHeight="1">
      <c r="A274" s="505" t="s">
        <v>24</v>
      </c>
      <c r="B274" s="507" t="s">
        <v>245</v>
      </c>
      <c r="C274" s="505" t="s">
        <v>18</v>
      </c>
      <c r="D274" s="505" t="s">
        <v>133</v>
      </c>
      <c r="E274" s="510" t="s">
        <v>10</v>
      </c>
      <c r="F274" s="505" t="s">
        <v>11</v>
      </c>
      <c r="G274" s="505" t="s">
        <v>163</v>
      </c>
      <c r="H274" s="515" t="s">
        <v>23</v>
      </c>
      <c r="I274" s="516" t="s">
        <v>12</v>
      </c>
      <c r="J274" s="516" t="s">
        <v>13</v>
      </c>
      <c r="K274" s="516" t="s">
        <v>14</v>
      </c>
      <c r="L274" s="516" t="s">
        <v>15</v>
      </c>
      <c r="M274" s="518" t="s">
        <v>71</v>
      </c>
      <c r="N274" s="519"/>
      <c r="O274" s="519"/>
      <c r="P274" s="519"/>
      <c r="Q274" s="520"/>
      <c r="R274" s="521"/>
      <c r="S274" s="505" t="s">
        <v>1</v>
      </c>
    </row>
    <row r="275" spans="1:27" s="97" customFormat="1" ht="14.25" customHeight="1">
      <c r="A275" s="506"/>
      <c r="B275" s="507"/>
      <c r="C275" s="506"/>
      <c r="D275" s="506"/>
      <c r="E275" s="511"/>
      <c r="F275" s="506"/>
      <c r="G275" s="513"/>
      <c r="H275" s="515"/>
      <c r="I275" s="516"/>
      <c r="J275" s="516"/>
      <c r="K275" s="516"/>
      <c r="L275" s="516"/>
      <c r="M275" s="522">
        <v>2020</v>
      </c>
      <c r="N275" s="523"/>
      <c r="O275" s="505">
        <v>2021</v>
      </c>
      <c r="P275" s="505">
        <v>2022</v>
      </c>
      <c r="Q275" s="505">
        <v>2023</v>
      </c>
      <c r="R275" s="505">
        <v>2024</v>
      </c>
      <c r="S275" s="506"/>
    </row>
    <row r="276" spans="1:27" s="97" customFormat="1" ht="48" customHeight="1">
      <c r="A276" s="506"/>
      <c r="B276" s="508"/>
      <c r="C276" s="509"/>
      <c r="D276" s="509"/>
      <c r="E276" s="512"/>
      <c r="F276" s="506"/>
      <c r="G276" s="514"/>
      <c r="H276" s="505"/>
      <c r="I276" s="517"/>
      <c r="J276" s="517"/>
      <c r="K276" s="517"/>
      <c r="L276" s="517"/>
      <c r="M276" s="301" t="s">
        <v>25</v>
      </c>
      <c r="N276" s="301" t="s">
        <v>26</v>
      </c>
      <c r="O276" s="506"/>
      <c r="P276" s="506"/>
      <c r="Q276" s="506"/>
      <c r="R276" s="506"/>
      <c r="S276" s="506"/>
    </row>
    <row r="277" spans="1:27" s="97" customFormat="1" ht="14.25" customHeight="1">
      <c r="A277" s="302">
        <v>1</v>
      </c>
      <c r="B277" s="314">
        <v>2</v>
      </c>
      <c r="C277" s="300">
        <v>3</v>
      </c>
      <c r="D277" s="303"/>
      <c r="E277" s="304">
        <v>4</v>
      </c>
      <c r="F277" s="300">
        <v>5</v>
      </c>
      <c r="G277" s="300">
        <v>6</v>
      </c>
      <c r="H277" s="300">
        <v>7</v>
      </c>
      <c r="I277" s="98">
        <v>8</v>
      </c>
      <c r="J277" s="98">
        <v>9</v>
      </c>
      <c r="K277" s="98">
        <v>10</v>
      </c>
      <c r="L277" s="98">
        <v>11</v>
      </c>
      <c r="M277" s="300">
        <v>13</v>
      </c>
      <c r="N277" s="300">
        <v>14</v>
      </c>
      <c r="O277" s="300">
        <v>15</v>
      </c>
      <c r="P277" s="300">
        <v>33</v>
      </c>
      <c r="Q277" s="300">
        <v>17</v>
      </c>
      <c r="R277" s="300">
        <v>18</v>
      </c>
      <c r="S277" s="300">
        <v>19</v>
      </c>
    </row>
    <row r="278" spans="1:27" s="385" customFormat="1" ht="14.25" customHeight="1">
      <c r="A278" s="478">
        <v>708</v>
      </c>
      <c r="B278" s="479" t="s">
        <v>640</v>
      </c>
      <c r="C278" s="720" t="s">
        <v>641</v>
      </c>
      <c r="D278" s="483" t="s">
        <v>1244</v>
      </c>
      <c r="E278" s="299" t="s">
        <v>642</v>
      </c>
      <c r="F278" s="470" t="s">
        <v>643</v>
      </c>
      <c r="G278" s="471">
        <v>37670</v>
      </c>
      <c r="H278" s="324" t="s">
        <v>195</v>
      </c>
      <c r="I278" s="722" t="s">
        <v>3</v>
      </c>
      <c r="J278" s="722" t="s">
        <v>0</v>
      </c>
      <c r="K278" s="722" t="s">
        <v>644</v>
      </c>
      <c r="L278" s="722" t="s">
        <v>645</v>
      </c>
      <c r="M278" s="712">
        <v>426300</v>
      </c>
      <c r="N278" s="712">
        <v>426300</v>
      </c>
      <c r="O278" s="712">
        <v>216900</v>
      </c>
      <c r="P278" s="712">
        <v>0</v>
      </c>
      <c r="Q278" s="712">
        <v>0</v>
      </c>
      <c r="R278" s="712">
        <v>0</v>
      </c>
      <c r="S278" s="714">
        <v>1</v>
      </c>
    </row>
    <row r="279" spans="1:27" s="385" customFormat="1" ht="14.25" customHeight="1">
      <c r="A279" s="478"/>
      <c r="B279" s="479"/>
      <c r="C279" s="721"/>
      <c r="D279" s="484"/>
      <c r="E279" s="297" t="s">
        <v>646</v>
      </c>
      <c r="F279" s="472" t="s">
        <v>188</v>
      </c>
      <c r="G279" s="473">
        <v>37589</v>
      </c>
      <c r="H279" s="469" t="s">
        <v>195</v>
      </c>
      <c r="I279" s="723"/>
      <c r="J279" s="723"/>
      <c r="K279" s="723"/>
      <c r="L279" s="723"/>
      <c r="M279" s="713"/>
      <c r="N279" s="713"/>
      <c r="O279" s="713"/>
      <c r="P279" s="713"/>
      <c r="Q279" s="713"/>
      <c r="R279" s="713"/>
      <c r="S279" s="478"/>
    </row>
    <row r="280" spans="1:27" s="477" customFormat="1" ht="14.25" customHeight="1">
      <c r="A280" s="480" t="s">
        <v>647</v>
      </c>
      <c r="B280" s="481"/>
      <c r="C280" s="482"/>
      <c r="D280" s="474"/>
      <c r="E280" s="475"/>
      <c r="F280" s="475"/>
      <c r="G280" s="475"/>
      <c r="H280" s="475"/>
      <c r="I280" s="475"/>
      <c r="J280" s="475"/>
      <c r="K280" s="475"/>
      <c r="L280" s="475"/>
      <c r="M280" s="476">
        <f>M278</f>
        <v>426300</v>
      </c>
      <c r="N280" s="476">
        <f>N278</f>
        <v>426300</v>
      </c>
      <c r="O280" s="476">
        <v>216900</v>
      </c>
      <c r="P280" s="476">
        <v>0</v>
      </c>
      <c r="Q280" s="476">
        <v>0</v>
      </c>
      <c r="R280" s="476">
        <v>0</v>
      </c>
      <c r="S280" s="475"/>
    </row>
    <row r="281" spans="1:27" s="378" customFormat="1" ht="24.75" customHeight="1">
      <c r="A281" s="503" t="s">
        <v>91</v>
      </c>
      <c r="B281" s="503"/>
      <c r="C281" s="503"/>
      <c r="D281" s="503"/>
      <c r="E281" s="503"/>
      <c r="F281" s="503"/>
      <c r="G281" s="503"/>
      <c r="H281" s="503"/>
      <c r="I281" s="503"/>
      <c r="J281" s="503"/>
      <c r="K281" s="503"/>
      <c r="L281" s="503"/>
      <c r="M281" s="503"/>
      <c r="N281" s="503"/>
      <c r="O281" s="504"/>
      <c r="P281" s="504"/>
      <c r="Q281" s="504"/>
      <c r="R281" s="504"/>
      <c r="S281" s="504"/>
      <c r="T281" s="377"/>
    </row>
    <row r="282" spans="1:27" ht="11.25" customHeight="1">
      <c r="A282" s="505" t="s">
        <v>24</v>
      </c>
      <c r="B282" s="507" t="s">
        <v>245</v>
      </c>
      <c r="C282" s="505" t="s">
        <v>18</v>
      </c>
      <c r="D282" s="505" t="s">
        <v>133</v>
      </c>
      <c r="E282" s="510" t="s">
        <v>10</v>
      </c>
      <c r="F282" s="505" t="s">
        <v>11</v>
      </c>
      <c r="G282" s="505" t="s">
        <v>163</v>
      </c>
      <c r="H282" s="515" t="s">
        <v>23</v>
      </c>
      <c r="I282" s="516" t="s">
        <v>12</v>
      </c>
      <c r="J282" s="516" t="s">
        <v>13</v>
      </c>
      <c r="K282" s="516" t="s">
        <v>14</v>
      </c>
      <c r="L282" s="516" t="s">
        <v>15</v>
      </c>
      <c r="M282" s="518" t="s">
        <v>71</v>
      </c>
      <c r="N282" s="519"/>
      <c r="O282" s="519"/>
      <c r="P282" s="519"/>
      <c r="Q282" s="520"/>
      <c r="R282" s="521"/>
      <c r="S282" s="505" t="s">
        <v>1</v>
      </c>
      <c r="T282" s="50"/>
      <c r="U282" s="51"/>
    </row>
    <row r="283" spans="1:27" ht="12.75" customHeight="1">
      <c r="A283" s="506"/>
      <c r="B283" s="507"/>
      <c r="C283" s="506"/>
      <c r="D283" s="506"/>
      <c r="E283" s="511"/>
      <c r="F283" s="506"/>
      <c r="G283" s="513"/>
      <c r="H283" s="515"/>
      <c r="I283" s="516"/>
      <c r="J283" s="516"/>
      <c r="K283" s="516"/>
      <c r="L283" s="516"/>
      <c r="M283" s="522">
        <v>2020</v>
      </c>
      <c r="N283" s="523"/>
      <c r="O283" s="505">
        <v>2021</v>
      </c>
      <c r="P283" s="505">
        <v>2022</v>
      </c>
      <c r="Q283" s="505">
        <v>2023</v>
      </c>
      <c r="R283" s="505">
        <v>2024</v>
      </c>
      <c r="S283" s="506"/>
    </row>
    <row r="284" spans="1:27" ht="110.25" customHeight="1">
      <c r="A284" s="506"/>
      <c r="B284" s="508"/>
      <c r="C284" s="509"/>
      <c r="D284" s="509"/>
      <c r="E284" s="512"/>
      <c r="F284" s="506"/>
      <c r="G284" s="514"/>
      <c r="H284" s="505"/>
      <c r="I284" s="517"/>
      <c r="J284" s="517"/>
      <c r="K284" s="517"/>
      <c r="L284" s="517"/>
      <c r="M284" s="17" t="s">
        <v>25</v>
      </c>
      <c r="N284" s="17" t="s">
        <v>26</v>
      </c>
      <c r="O284" s="506"/>
      <c r="P284" s="506"/>
      <c r="Q284" s="506"/>
      <c r="R284" s="506"/>
      <c r="S284" s="506"/>
      <c r="T284" s="52"/>
      <c r="U284" s="52"/>
      <c r="V284" s="52"/>
      <c r="W284" s="52"/>
      <c r="X284" s="52"/>
      <c r="Y284" s="45"/>
      <c r="Z284" s="45"/>
      <c r="AA284" s="45"/>
    </row>
    <row r="285" spans="1:27" s="45" customFormat="1">
      <c r="A285" s="1">
        <v>1</v>
      </c>
      <c r="B285" s="315">
        <v>2</v>
      </c>
      <c r="C285" s="5">
        <v>3</v>
      </c>
      <c r="D285" s="1">
        <v>4</v>
      </c>
      <c r="E285" s="352">
        <v>5</v>
      </c>
      <c r="F285" s="1">
        <v>6</v>
      </c>
      <c r="G285" s="1">
        <v>7</v>
      </c>
      <c r="H285" s="53" t="s">
        <v>45</v>
      </c>
      <c r="I285" s="53" t="s">
        <v>46</v>
      </c>
      <c r="J285" s="53" t="s">
        <v>17</v>
      </c>
      <c r="K285" s="53" t="s">
        <v>47</v>
      </c>
      <c r="L285" s="1">
        <v>12</v>
      </c>
      <c r="M285" s="1">
        <v>13</v>
      </c>
      <c r="N285" s="1">
        <v>14</v>
      </c>
      <c r="O285" s="1">
        <v>15</v>
      </c>
      <c r="P285" s="1">
        <v>16</v>
      </c>
      <c r="Q285" s="1">
        <v>17</v>
      </c>
      <c r="R285" s="1">
        <v>18</v>
      </c>
      <c r="S285" s="1">
        <v>19</v>
      </c>
      <c r="T285" s="52"/>
      <c r="U285" s="52"/>
      <c r="V285" s="52"/>
      <c r="W285" s="52"/>
      <c r="X285" s="52"/>
    </row>
    <row r="286" spans="1:27" s="45" customFormat="1" ht="105.75" customHeight="1">
      <c r="A286" s="54">
        <v>757</v>
      </c>
      <c r="B286" s="316" t="s">
        <v>134</v>
      </c>
      <c r="C286" s="6" t="s">
        <v>117</v>
      </c>
      <c r="D286" s="56" t="s">
        <v>211</v>
      </c>
      <c r="E286" s="353" t="s">
        <v>130</v>
      </c>
      <c r="F286" s="16" t="s">
        <v>131</v>
      </c>
      <c r="G286" s="57">
        <v>44004</v>
      </c>
      <c r="H286" s="19" t="s">
        <v>132</v>
      </c>
      <c r="I286" s="58" t="s">
        <v>3</v>
      </c>
      <c r="J286" s="58" t="s">
        <v>0</v>
      </c>
      <c r="K286" s="58" t="s">
        <v>96</v>
      </c>
      <c r="L286" s="58" t="s">
        <v>8</v>
      </c>
      <c r="M286" s="59">
        <v>538848</v>
      </c>
      <c r="N286" s="59">
        <v>538848</v>
      </c>
      <c r="O286" s="60"/>
      <c r="P286" s="60"/>
      <c r="Q286" s="60"/>
      <c r="R286" s="60"/>
      <c r="S286" s="61">
        <v>3</v>
      </c>
      <c r="T286" s="52"/>
      <c r="U286" s="52"/>
      <c r="V286" s="52"/>
      <c r="W286" s="52"/>
      <c r="X286" s="52"/>
    </row>
    <row r="287" spans="1:27" s="45" customFormat="1" ht="207.75" customHeight="1">
      <c r="A287" s="62"/>
      <c r="B287" s="316" t="s">
        <v>157</v>
      </c>
      <c r="C287" s="6" t="s">
        <v>116</v>
      </c>
      <c r="D287" s="56" t="s">
        <v>211</v>
      </c>
      <c r="E287" s="353" t="s">
        <v>162</v>
      </c>
      <c r="F287" s="16" t="s">
        <v>78</v>
      </c>
      <c r="G287" s="63" t="s">
        <v>126</v>
      </c>
      <c r="H287" s="19" t="s">
        <v>172</v>
      </c>
      <c r="I287" s="58" t="s">
        <v>3</v>
      </c>
      <c r="J287" s="58" t="s">
        <v>0</v>
      </c>
      <c r="K287" s="58" t="s">
        <v>97</v>
      </c>
      <c r="L287" s="58" t="s">
        <v>8</v>
      </c>
      <c r="M287" s="59">
        <v>259400</v>
      </c>
      <c r="N287" s="59">
        <v>259400</v>
      </c>
      <c r="O287" s="60"/>
      <c r="P287" s="60"/>
      <c r="Q287" s="60"/>
      <c r="R287" s="60"/>
      <c r="S287" s="61">
        <v>3</v>
      </c>
      <c r="T287" s="52"/>
      <c r="U287" s="52"/>
      <c r="V287" s="52"/>
      <c r="W287" s="52"/>
      <c r="X287" s="52"/>
    </row>
    <row r="288" spans="1:27" ht="90" customHeight="1">
      <c r="A288" s="54"/>
      <c r="B288" s="316" t="s">
        <v>135</v>
      </c>
      <c r="C288" s="23" t="s">
        <v>118</v>
      </c>
      <c r="D288" s="715" t="s">
        <v>212</v>
      </c>
      <c r="E288" s="693" t="s">
        <v>174</v>
      </c>
      <c r="F288" s="647" t="s">
        <v>206</v>
      </c>
      <c r="G288" s="686">
        <v>43901</v>
      </c>
      <c r="H288" s="659" t="s">
        <v>207</v>
      </c>
      <c r="I288" s="55" t="s">
        <v>16</v>
      </c>
      <c r="J288" s="55" t="s">
        <v>19</v>
      </c>
      <c r="K288" s="55" t="s">
        <v>68</v>
      </c>
      <c r="L288" s="55" t="s">
        <v>8</v>
      </c>
      <c r="M288" s="64"/>
      <c r="N288" s="64"/>
      <c r="O288" s="64">
        <v>5000</v>
      </c>
      <c r="P288" s="64">
        <v>5000</v>
      </c>
      <c r="Q288" s="64">
        <v>5000</v>
      </c>
      <c r="R288" s="64">
        <v>5000</v>
      </c>
      <c r="S288" s="65">
        <v>3</v>
      </c>
      <c r="T288" s="52"/>
      <c r="U288" s="52"/>
      <c r="V288" s="52"/>
      <c r="W288" s="52"/>
      <c r="X288" s="52"/>
      <c r="Y288" s="45"/>
      <c r="Z288" s="45"/>
      <c r="AA288" s="45"/>
    </row>
    <row r="289" spans="1:27" ht="41.25" customHeight="1">
      <c r="A289" s="54"/>
      <c r="B289" s="316" t="s">
        <v>137</v>
      </c>
      <c r="C289" s="659" t="s">
        <v>72</v>
      </c>
      <c r="D289" s="648"/>
      <c r="E289" s="716"/>
      <c r="F289" s="648"/>
      <c r="G289" s="687"/>
      <c r="H289" s="660"/>
      <c r="I289" s="55" t="s">
        <v>16</v>
      </c>
      <c r="J289" s="55" t="s">
        <v>19</v>
      </c>
      <c r="K289" s="55" t="s">
        <v>81</v>
      </c>
      <c r="L289" s="55" t="s">
        <v>5</v>
      </c>
      <c r="M289" s="64">
        <v>20000</v>
      </c>
      <c r="N289" s="64">
        <v>20000</v>
      </c>
      <c r="O289" s="64"/>
      <c r="P289" s="64"/>
      <c r="Q289" s="64"/>
      <c r="R289" s="64"/>
      <c r="S289" s="65">
        <v>3</v>
      </c>
      <c r="T289" s="52"/>
      <c r="U289" s="52"/>
      <c r="V289" s="52"/>
      <c r="W289" s="52"/>
      <c r="X289" s="52"/>
      <c r="Y289" s="45"/>
      <c r="Z289" s="45"/>
      <c r="AA289" s="45"/>
    </row>
    <row r="290" spans="1:27" ht="119.25" customHeight="1">
      <c r="A290" s="54"/>
      <c r="B290" s="316" t="s">
        <v>138</v>
      </c>
      <c r="C290" s="670"/>
      <c r="D290" s="648"/>
      <c r="E290" s="716"/>
      <c r="F290" s="648"/>
      <c r="G290" s="687"/>
      <c r="H290" s="660"/>
      <c r="I290" s="55" t="s">
        <v>16</v>
      </c>
      <c r="J290" s="55" t="s">
        <v>19</v>
      </c>
      <c r="K290" s="55" t="s">
        <v>81</v>
      </c>
      <c r="L290" s="55" t="s">
        <v>8</v>
      </c>
      <c r="M290" s="64"/>
      <c r="N290" s="64"/>
      <c r="O290" s="64">
        <v>15000</v>
      </c>
      <c r="P290" s="64">
        <v>15000</v>
      </c>
      <c r="Q290" s="64">
        <v>15000</v>
      </c>
      <c r="R290" s="64">
        <v>15000</v>
      </c>
      <c r="S290" s="65">
        <v>3</v>
      </c>
      <c r="T290" s="52"/>
      <c r="U290" s="52"/>
      <c r="V290" s="52"/>
      <c r="W290" s="52"/>
      <c r="X290" s="52"/>
      <c r="Y290" s="45"/>
      <c r="Z290" s="45"/>
      <c r="AA290" s="45"/>
    </row>
    <row r="291" spans="1:27" ht="57" customHeight="1">
      <c r="A291" s="54"/>
      <c r="B291" s="316" t="s">
        <v>139</v>
      </c>
      <c r="C291" s="23" t="s">
        <v>48</v>
      </c>
      <c r="D291" s="648"/>
      <c r="E291" s="716"/>
      <c r="F291" s="648"/>
      <c r="G291" s="687"/>
      <c r="H291" s="660"/>
      <c r="I291" s="55" t="s">
        <v>16</v>
      </c>
      <c r="J291" s="55" t="s">
        <v>19</v>
      </c>
      <c r="K291" s="55" t="s">
        <v>27</v>
      </c>
      <c r="L291" s="55" t="s">
        <v>8</v>
      </c>
      <c r="M291" s="64"/>
      <c r="N291" s="64"/>
      <c r="O291" s="64">
        <v>2300</v>
      </c>
      <c r="P291" s="64">
        <v>3000</v>
      </c>
      <c r="Q291" s="64">
        <v>3000</v>
      </c>
      <c r="R291" s="64">
        <v>3000</v>
      </c>
      <c r="S291" s="65">
        <v>3</v>
      </c>
      <c r="T291" s="52"/>
      <c r="U291" s="52"/>
      <c r="V291" s="52"/>
      <c r="W291" s="52"/>
      <c r="X291" s="52"/>
      <c r="Y291" s="52"/>
      <c r="Z291" s="52"/>
      <c r="AA291" s="45"/>
    </row>
    <row r="292" spans="1:27" ht="76.5" customHeight="1">
      <c r="A292" s="54"/>
      <c r="B292" s="316" t="s">
        <v>165</v>
      </c>
      <c r="C292" s="23" t="s">
        <v>100</v>
      </c>
      <c r="D292" s="648"/>
      <c r="E292" s="716"/>
      <c r="F292" s="648"/>
      <c r="G292" s="687"/>
      <c r="H292" s="660"/>
      <c r="I292" s="55" t="s">
        <v>16</v>
      </c>
      <c r="J292" s="55" t="s">
        <v>19</v>
      </c>
      <c r="K292" s="55" t="s">
        <v>98</v>
      </c>
      <c r="L292" s="55" t="s">
        <v>8</v>
      </c>
      <c r="M292" s="64"/>
      <c r="N292" s="64"/>
      <c r="O292" s="64">
        <v>40000</v>
      </c>
      <c r="P292" s="64">
        <v>40000</v>
      </c>
      <c r="Q292" s="64">
        <v>40000</v>
      </c>
      <c r="R292" s="64">
        <v>40000</v>
      </c>
      <c r="S292" s="65">
        <v>3</v>
      </c>
      <c r="T292" s="52"/>
      <c r="U292" s="52"/>
      <c r="V292" s="52"/>
      <c r="W292" s="52"/>
      <c r="X292" s="52"/>
      <c r="Y292" s="52"/>
      <c r="Z292" s="52"/>
      <c r="AA292" s="45"/>
    </row>
    <row r="293" spans="1:27" ht="21.75" customHeight="1">
      <c r="A293" s="54"/>
      <c r="B293" s="651" t="s">
        <v>166</v>
      </c>
      <c r="C293" s="709" t="s">
        <v>119</v>
      </c>
      <c r="D293" s="648"/>
      <c r="E293" s="716"/>
      <c r="F293" s="648"/>
      <c r="G293" s="687"/>
      <c r="H293" s="660"/>
      <c r="I293" s="55" t="s">
        <v>16</v>
      </c>
      <c r="J293" s="55" t="s">
        <v>19</v>
      </c>
      <c r="K293" s="55" t="s">
        <v>115</v>
      </c>
      <c r="L293" s="55" t="s">
        <v>5</v>
      </c>
      <c r="M293" s="64"/>
      <c r="N293" s="64"/>
      <c r="O293" s="64">
        <v>250000</v>
      </c>
      <c r="P293" s="64"/>
      <c r="Q293" s="64"/>
      <c r="R293" s="64"/>
      <c r="S293" s="65">
        <v>3</v>
      </c>
      <c r="T293" s="52"/>
      <c r="U293" s="52"/>
      <c r="V293" s="52"/>
      <c r="W293" s="52"/>
      <c r="X293" s="52"/>
      <c r="Y293" s="45"/>
      <c r="Z293" s="45"/>
      <c r="AA293" s="45"/>
    </row>
    <row r="294" spans="1:27" ht="25.5" customHeight="1">
      <c r="A294" s="54"/>
      <c r="B294" s="692"/>
      <c r="C294" s="710"/>
      <c r="D294" s="648"/>
      <c r="E294" s="716"/>
      <c r="F294" s="648"/>
      <c r="G294" s="687"/>
      <c r="H294" s="660"/>
      <c r="I294" s="55" t="s">
        <v>0</v>
      </c>
      <c r="J294" s="55" t="s">
        <v>16</v>
      </c>
      <c r="K294" s="55" t="s">
        <v>115</v>
      </c>
      <c r="L294" s="66" t="s">
        <v>5</v>
      </c>
      <c r="M294" s="64"/>
      <c r="N294" s="64"/>
      <c r="O294" s="64"/>
      <c r="P294" s="64">
        <v>306300</v>
      </c>
      <c r="Q294" s="64">
        <v>306300</v>
      </c>
      <c r="R294" s="64">
        <v>306300</v>
      </c>
      <c r="S294" s="67">
        <v>3</v>
      </c>
      <c r="T294" s="52"/>
      <c r="U294" s="52"/>
      <c r="V294" s="52"/>
      <c r="W294" s="52"/>
      <c r="X294" s="52"/>
      <c r="Y294" s="45"/>
      <c r="Z294" s="45"/>
      <c r="AA294" s="45"/>
    </row>
    <row r="295" spans="1:27" ht="55.5" customHeight="1">
      <c r="A295" s="54"/>
      <c r="B295" s="665"/>
      <c r="C295" s="711"/>
      <c r="D295" s="648"/>
      <c r="E295" s="716"/>
      <c r="F295" s="648"/>
      <c r="G295" s="687"/>
      <c r="H295" s="660"/>
      <c r="I295" s="55" t="s">
        <v>4</v>
      </c>
      <c r="J295" s="55" t="s">
        <v>3</v>
      </c>
      <c r="K295" s="55" t="s">
        <v>115</v>
      </c>
      <c r="L295" s="66" t="s">
        <v>5</v>
      </c>
      <c r="M295" s="64"/>
      <c r="N295" s="64"/>
      <c r="O295" s="64"/>
      <c r="P295" s="64">
        <v>310000</v>
      </c>
      <c r="Q295" s="64">
        <v>200000</v>
      </c>
      <c r="R295" s="64">
        <v>200000</v>
      </c>
      <c r="S295" s="67">
        <v>3</v>
      </c>
      <c r="T295" s="52"/>
      <c r="U295" s="52"/>
      <c r="V295" s="52"/>
      <c r="W295" s="52"/>
      <c r="X295" s="52"/>
      <c r="Y295" s="45"/>
      <c r="Z295" s="45"/>
      <c r="AA295" s="45"/>
    </row>
    <row r="296" spans="1:27" ht="84" customHeight="1">
      <c r="A296" s="54"/>
      <c r="B296" s="316" t="s">
        <v>152</v>
      </c>
      <c r="C296" s="23" t="s">
        <v>228</v>
      </c>
      <c r="D296" s="648"/>
      <c r="E296" s="717"/>
      <c r="F296" s="649"/>
      <c r="G296" s="688"/>
      <c r="H296" s="670"/>
      <c r="I296" s="55" t="s">
        <v>16</v>
      </c>
      <c r="J296" s="55" t="s">
        <v>19</v>
      </c>
      <c r="K296" s="55" t="s">
        <v>82</v>
      </c>
      <c r="L296" s="55" t="s">
        <v>8</v>
      </c>
      <c r="M296" s="64"/>
      <c r="N296" s="64"/>
      <c r="O296" s="64">
        <v>30000</v>
      </c>
      <c r="P296" s="64">
        <v>30000</v>
      </c>
      <c r="Q296" s="64">
        <v>30000</v>
      </c>
      <c r="R296" s="64">
        <v>30000</v>
      </c>
      <c r="S296" s="65">
        <v>3</v>
      </c>
      <c r="T296" s="52"/>
      <c r="U296" s="52"/>
      <c r="V296" s="52"/>
      <c r="W296" s="52"/>
      <c r="X296" s="52"/>
      <c r="Y296" s="45"/>
      <c r="Z296" s="45"/>
      <c r="AA296" s="45"/>
    </row>
    <row r="297" spans="1:27" ht="106.5" customHeight="1">
      <c r="A297" s="54"/>
      <c r="B297" s="316" t="s">
        <v>168</v>
      </c>
      <c r="C297" s="19" t="s">
        <v>167</v>
      </c>
      <c r="D297" s="89" t="s">
        <v>213</v>
      </c>
      <c r="E297" s="354" t="s">
        <v>222</v>
      </c>
      <c r="F297" s="68" t="s">
        <v>188</v>
      </c>
      <c r="G297" s="69" t="s">
        <v>223</v>
      </c>
      <c r="H297" s="20" t="s">
        <v>195</v>
      </c>
      <c r="I297" s="55" t="s">
        <v>2</v>
      </c>
      <c r="J297" s="55" t="s">
        <v>153</v>
      </c>
      <c r="K297" s="55" t="s">
        <v>154</v>
      </c>
      <c r="L297" s="66" t="s">
        <v>8</v>
      </c>
      <c r="M297" s="64"/>
      <c r="N297" s="64"/>
      <c r="O297" s="64"/>
      <c r="P297" s="64">
        <v>20000</v>
      </c>
      <c r="Q297" s="64">
        <v>20000</v>
      </c>
      <c r="R297" s="64">
        <v>20000</v>
      </c>
      <c r="S297" s="65">
        <v>3</v>
      </c>
      <c r="T297" s="52"/>
      <c r="U297" s="52"/>
      <c r="V297" s="52"/>
      <c r="W297" s="52"/>
      <c r="X297" s="52"/>
      <c r="Y297" s="45"/>
      <c r="Z297" s="45"/>
      <c r="AA297" s="45"/>
    </row>
    <row r="298" spans="1:27" ht="195" customHeight="1">
      <c r="A298" s="54"/>
      <c r="B298" s="651" t="s">
        <v>140</v>
      </c>
      <c r="C298" s="659" t="s">
        <v>49</v>
      </c>
      <c r="D298" s="647" t="s">
        <v>210</v>
      </c>
      <c r="E298" s="355" t="s">
        <v>93</v>
      </c>
      <c r="F298" s="19" t="s">
        <v>87</v>
      </c>
      <c r="G298" s="91" t="s">
        <v>229</v>
      </c>
      <c r="H298" s="90" t="s">
        <v>88</v>
      </c>
      <c r="I298" s="55" t="s">
        <v>0</v>
      </c>
      <c r="J298" s="55" t="s">
        <v>16</v>
      </c>
      <c r="K298" s="55" t="s">
        <v>28</v>
      </c>
      <c r="L298" s="55" t="s">
        <v>6</v>
      </c>
      <c r="M298" s="64">
        <v>22402400</v>
      </c>
      <c r="N298" s="64">
        <v>22402400</v>
      </c>
      <c r="O298" s="64">
        <v>24777100</v>
      </c>
      <c r="P298" s="64">
        <v>26125400</v>
      </c>
      <c r="Q298" s="64">
        <v>26065200</v>
      </c>
      <c r="R298" s="64">
        <v>26065200</v>
      </c>
      <c r="S298" s="70">
        <v>3</v>
      </c>
      <c r="T298" s="71"/>
      <c r="U298" s="72"/>
      <c r="V298" s="52"/>
      <c r="W298" s="52"/>
      <c r="X298" s="52"/>
      <c r="Y298" s="52"/>
      <c r="Z298" s="45"/>
      <c r="AA298" s="45"/>
    </row>
    <row r="299" spans="1:27" ht="278.25" customHeight="1">
      <c r="A299" s="54"/>
      <c r="B299" s="665"/>
      <c r="C299" s="660"/>
      <c r="D299" s="648"/>
      <c r="E299" s="355" t="s">
        <v>111</v>
      </c>
      <c r="F299" s="19" t="s">
        <v>170</v>
      </c>
      <c r="G299" s="91" t="s">
        <v>127</v>
      </c>
      <c r="H299" s="90" t="s">
        <v>128</v>
      </c>
      <c r="I299" s="55" t="s">
        <v>0</v>
      </c>
      <c r="J299" s="55" t="s">
        <v>16</v>
      </c>
      <c r="K299" s="55" t="s">
        <v>28</v>
      </c>
      <c r="L299" s="55" t="s">
        <v>5</v>
      </c>
      <c r="M299" s="64">
        <v>374300</v>
      </c>
      <c r="N299" s="64">
        <v>374300</v>
      </c>
      <c r="O299" s="64">
        <v>115400</v>
      </c>
      <c r="P299" s="64">
        <v>1437000</v>
      </c>
      <c r="Q299" s="64">
        <v>240000</v>
      </c>
      <c r="R299" s="64">
        <v>240000</v>
      </c>
      <c r="S299" s="67">
        <v>3</v>
      </c>
      <c r="T299" s="52"/>
      <c r="U299" s="52"/>
      <c r="V299" s="52"/>
      <c r="W299" s="52"/>
      <c r="X299" s="52"/>
      <c r="Y299" s="52"/>
      <c r="Z299" s="45"/>
      <c r="AA299" s="45"/>
    </row>
    <row r="300" spans="1:27" ht="140.25" customHeight="1">
      <c r="A300" s="54"/>
      <c r="B300" s="317" t="s">
        <v>173</v>
      </c>
      <c r="C300" s="592"/>
      <c r="D300" s="649"/>
      <c r="E300" s="355" t="s">
        <v>169</v>
      </c>
      <c r="F300" s="19" t="s">
        <v>170</v>
      </c>
      <c r="G300" s="91" t="s">
        <v>171</v>
      </c>
      <c r="H300" s="90" t="s">
        <v>172</v>
      </c>
      <c r="I300" s="55" t="s">
        <v>0</v>
      </c>
      <c r="J300" s="55" t="s">
        <v>16</v>
      </c>
      <c r="K300" s="55" t="s">
        <v>136</v>
      </c>
      <c r="L300" s="55" t="s">
        <v>5</v>
      </c>
      <c r="M300" s="64">
        <v>0</v>
      </c>
      <c r="N300" s="64">
        <v>0</v>
      </c>
      <c r="O300" s="64">
        <v>247380</v>
      </c>
      <c r="P300" s="64">
        <v>0</v>
      </c>
      <c r="Q300" s="64">
        <v>0</v>
      </c>
      <c r="R300" s="64">
        <v>0</v>
      </c>
      <c r="S300" s="67">
        <v>3</v>
      </c>
      <c r="T300" s="52"/>
      <c r="U300" s="52"/>
      <c r="V300" s="52"/>
      <c r="W300" s="52"/>
      <c r="X300" s="52"/>
      <c r="Y300" s="52"/>
      <c r="Z300" s="45"/>
      <c r="AA300" s="45"/>
    </row>
    <row r="301" spans="1:27" ht="253.5" customHeight="1">
      <c r="A301" s="54"/>
      <c r="B301" s="317" t="s">
        <v>141</v>
      </c>
      <c r="C301" s="7" t="s">
        <v>107</v>
      </c>
      <c r="D301" s="66" t="s">
        <v>214</v>
      </c>
      <c r="E301" s="356" t="s">
        <v>99</v>
      </c>
      <c r="F301" s="19" t="s">
        <v>184</v>
      </c>
      <c r="G301" s="73" t="s">
        <v>209</v>
      </c>
      <c r="H301" s="19" t="s">
        <v>185</v>
      </c>
      <c r="I301" s="55" t="s">
        <v>0</v>
      </c>
      <c r="J301" s="55" t="s">
        <v>16</v>
      </c>
      <c r="K301" s="55" t="s">
        <v>102</v>
      </c>
      <c r="L301" s="55" t="s">
        <v>5</v>
      </c>
      <c r="M301" s="74"/>
      <c r="N301" s="74"/>
      <c r="O301" s="74">
        <v>40000</v>
      </c>
      <c r="P301" s="74">
        <v>0</v>
      </c>
      <c r="Q301" s="74">
        <v>0</v>
      </c>
      <c r="R301" s="74">
        <v>0</v>
      </c>
      <c r="S301" s="67">
        <v>3</v>
      </c>
      <c r="T301" s="52"/>
      <c r="U301" s="52"/>
      <c r="V301" s="52"/>
      <c r="W301" s="52"/>
      <c r="X301" s="52"/>
      <c r="Y301" s="45"/>
      <c r="Z301" s="45"/>
      <c r="AA301" s="45"/>
    </row>
    <row r="302" spans="1:27" ht="21.75" customHeight="1">
      <c r="A302" s="54"/>
      <c r="B302" s="318"/>
      <c r="C302" s="679" t="s">
        <v>89</v>
      </c>
      <c r="D302" s="680"/>
      <c r="E302" s="681"/>
      <c r="F302" s="681"/>
      <c r="G302" s="681"/>
      <c r="H302" s="682"/>
      <c r="I302" s="75" t="s">
        <v>0</v>
      </c>
      <c r="J302" s="75" t="s">
        <v>0</v>
      </c>
      <c r="K302" s="55" t="s">
        <v>56</v>
      </c>
      <c r="L302" s="75" t="s">
        <v>56</v>
      </c>
      <c r="M302" s="64">
        <f t="shared" ref="M302:R302" si="19">M303+M304+M305+M306+M307+M308+M309+M310+M311+M312+M313+M314</f>
        <v>997000</v>
      </c>
      <c r="N302" s="64">
        <f t="shared" si="19"/>
        <v>997000</v>
      </c>
      <c r="O302" s="64">
        <f t="shared" si="19"/>
        <v>1212000</v>
      </c>
      <c r="P302" s="64">
        <f t="shared" si="19"/>
        <v>1434000</v>
      </c>
      <c r="Q302" s="64">
        <f t="shared" si="19"/>
        <v>1434000</v>
      </c>
      <c r="R302" s="64">
        <f t="shared" si="19"/>
        <v>1434000</v>
      </c>
      <c r="S302" s="65">
        <v>3</v>
      </c>
      <c r="T302" s="52"/>
      <c r="U302" s="52"/>
      <c r="V302" s="52"/>
      <c r="W302" s="52"/>
      <c r="X302" s="52"/>
      <c r="Y302" s="52"/>
      <c r="Z302" s="52"/>
      <c r="AA302" s="45"/>
    </row>
    <row r="303" spans="1:27" ht="79.5" customHeight="1">
      <c r="A303" s="54"/>
      <c r="B303" s="318" t="s">
        <v>175</v>
      </c>
      <c r="C303" s="8" t="s">
        <v>51</v>
      </c>
      <c r="D303" s="647" t="s">
        <v>215</v>
      </c>
      <c r="E303" s="683" t="s">
        <v>174</v>
      </c>
      <c r="F303" s="647" t="s">
        <v>170</v>
      </c>
      <c r="G303" s="686">
        <v>43901</v>
      </c>
      <c r="H303" s="689" t="s">
        <v>172</v>
      </c>
      <c r="I303" s="76" t="s">
        <v>0</v>
      </c>
      <c r="J303" s="75" t="s">
        <v>0</v>
      </c>
      <c r="K303" s="55" t="s">
        <v>41</v>
      </c>
      <c r="L303" s="77" t="s">
        <v>8</v>
      </c>
      <c r="M303" s="78">
        <v>30000</v>
      </c>
      <c r="N303" s="78">
        <v>30000</v>
      </c>
      <c r="O303" s="78">
        <v>30000</v>
      </c>
      <c r="P303" s="78">
        <v>50000</v>
      </c>
      <c r="Q303" s="78">
        <v>50000</v>
      </c>
      <c r="R303" s="78">
        <v>50000</v>
      </c>
      <c r="S303" s="70">
        <v>3</v>
      </c>
      <c r="T303" s="52"/>
      <c r="U303" s="52"/>
      <c r="V303" s="52"/>
      <c r="W303" s="52"/>
      <c r="X303" s="52"/>
      <c r="Y303" s="45"/>
      <c r="Z303" s="45"/>
      <c r="AA303" s="45"/>
    </row>
    <row r="304" spans="1:27" ht="61.5" customHeight="1">
      <c r="A304" s="54"/>
      <c r="B304" s="318" t="s">
        <v>176</v>
      </c>
      <c r="C304" s="9" t="s">
        <v>105</v>
      </c>
      <c r="D304" s="648"/>
      <c r="E304" s="684"/>
      <c r="F304" s="648"/>
      <c r="G304" s="687"/>
      <c r="H304" s="690"/>
      <c r="I304" s="75" t="s">
        <v>0</v>
      </c>
      <c r="J304" s="75" t="s">
        <v>0</v>
      </c>
      <c r="K304" s="55" t="s">
        <v>104</v>
      </c>
      <c r="L304" s="77" t="s">
        <v>8</v>
      </c>
      <c r="M304" s="78">
        <v>0</v>
      </c>
      <c r="N304" s="78">
        <v>0</v>
      </c>
      <c r="O304" s="78">
        <v>60000</v>
      </c>
      <c r="P304" s="78">
        <v>60000</v>
      </c>
      <c r="Q304" s="78">
        <v>60000</v>
      </c>
      <c r="R304" s="78">
        <v>60000</v>
      </c>
      <c r="S304" s="70">
        <v>3</v>
      </c>
      <c r="T304" s="52"/>
      <c r="U304" s="52"/>
      <c r="V304" s="52"/>
      <c r="W304" s="52"/>
      <c r="X304" s="52"/>
      <c r="Y304" s="45"/>
      <c r="Z304" s="45"/>
      <c r="AA304" s="45"/>
    </row>
    <row r="305" spans="1:27" ht="78.75" customHeight="1">
      <c r="A305" s="54"/>
      <c r="B305" s="318" t="s">
        <v>177</v>
      </c>
      <c r="C305" s="10" t="s">
        <v>73</v>
      </c>
      <c r="D305" s="648"/>
      <c r="E305" s="684"/>
      <c r="F305" s="648"/>
      <c r="G305" s="687"/>
      <c r="H305" s="690"/>
      <c r="I305" s="75" t="s">
        <v>0</v>
      </c>
      <c r="J305" s="75" t="s">
        <v>0</v>
      </c>
      <c r="K305" s="55" t="s">
        <v>29</v>
      </c>
      <c r="L305" s="77" t="s">
        <v>8</v>
      </c>
      <c r="M305" s="78">
        <v>620000</v>
      </c>
      <c r="N305" s="78">
        <v>620000</v>
      </c>
      <c r="O305" s="78">
        <v>560000</v>
      </c>
      <c r="P305" s="78">
        <v>560000</v>
      </c>
      <c r="Q305" s="78">
        <v>560000</v>
      </c>
      <c r="R305" s="78">
        <v>560000</v>
      </c>
      <c r="S305" s="70">
        <v>3</v>
      </c>
      <c r="T305" s="52"/>
      <c r="U305" s="52"/>
      <c r="V305" s="52"/>
      <c r="W305" s="52"/>
      <c r="X305" s="52"/>
      <c r="Y305" s="45"/>
      <c r="Z305" s="45"/>
      <c r="AA305" s="45"/>
    </row>
    <row r="306" spans="1:27" ht="112.5" customHeight="1">
      <c r="A306" s="54"/>
      <c r="B306" s="318" t="s">
        <v>178</v>
      </c>
      <c r="C306" s="10" t="s">
        <v>74</v>
      </c>
      <c r="D306" s="648"/>
      <c r="E306" s="684"/>
      <c r="F306" s="648"/>
      <c r="G306" s="687"/>
      <c r="H306" s="690"/>
      <c r="I306" s="75" t="s">
        <v>0</v>
      </c>
      <c r="J306" s="75" t="s">
        <v>0</v>
      </c>
      <c r="K306" s="55" t="s">
        <v>30</v>
      </c>
      <c r="L306" s="77" t="s">
        <v>8</v>
      </c>
      <c r="M306" s="78">
        <v>52000</v>
      </c>
      <c r="N306" s="78">
        <v>52000</v>
      </c>
      <c r="O306" s="78">
        <v>92000</v>
      </c>
      <c r="P306" s="78">
        <v>197000</v>
      </c>
      <c r="Q306" s="78">
        <v>197000</v>
      </c>
      <c r="R306" s="78">
        <v>197000</v>
      </c>
      <c r="S306" s="70">
        <v>3</v>
      </c>
      <c r="T306" s="52"/>
      <c r="U306" s="52"/>
      <c r="V306" s="52"/>
      <c r="W306" s="52"/>
      <c r="X306" s="52"/>
      <c r="Y306" s="45"/>
      <c r="Z306" s="45"/>
      <c r="AA306" s="45"/>
    </row>
    <row r="307" spans="1:27" ht="89.25" customHeight="1">
      <c r="A307" s="54"/>
      <c r="B307" s="318" t="s">
        <v>143</v>
      </c>
      <c r="C307" s="10" t="s">
        <v>75</v>
      </c>
      <c r="D307" s="648"/>
      <c r="E307" s="684"/>
      <c r="F307" s="648"/>
      <c r="G307" s="687"/>
      <c r="H307" s="690"/>
      <c r="I307" s="75" t="s">
        <v>0</v>
      </c>
      <c r="J307" s="75" t="s">
        <v>0</v>
      </c>
      <c r="K307" s="55" t="s">
        <v>31</v>
      </c>
      <c r="L307" s="77" t="s">
        <v>8</v>
      </c>
      <c r="M307" s="78">
        <v>55000</v>
      </c>
      <c r="N307" s="78">
        <v>55000</v>
      </c>
      <c r="O307" s="78">
        <v>75000</v>
      </c>
      <c r="P307" s="78">
        <v>270000</v>
      </c>
      <c r="Q307" s="78">
        <v>270000</v>
      </c>
      <c r="R307" s="78">
        <v>270000</v>
      </c>
      <c r="S307" s="70">
        <v>3</v>
      </c>
      <c r="T307" s="52"/>
      <c r="U307" s="52"/>
      <c r="V307" s="52"/>
      <c r="W307" s="52"/>
      <c r="X307" s="52"/>
      <c r="Y307" s="45"/>
      <c r="Z307" s="45"/>
      <c r="AA307" s="45"/>
    </row>
    <row r="308" spans="1:27" ht="99" customHeight="1">
      <c r="A308" s="54"/>
      <c r="B308" s="318" t="s">
        <v>144</v>
      </c>
      <c r="C308" s="10" t="s">
        <v>76</v>
      </c>
      <c r="D308" s="648"/>
      <c r="E308" s="684"/>
      <c r="F308" s="648"/>
      <c r="G308" s="687"/>
      <c r="H308" s="690"/>
      <c r="I308" s="75" t="s">
        <v>0</v>
      </c>
      <c r="J308" s="75" t="s">
        <v>0</v>
      </c>
      <c r="K308" s="55" t="s">
        <v>32</v>
      </c>
      <c r="L308" s="77" t="s">
        <v>8</v>
      </c>
      <c r="M308" s="78">
        <v>30000</v>
      </c>
      <c r="N308" s="78">
        <v>30000</v>
      </c>
      <c r="O308" s="78">
        <v>30000</v>
      </c>
      <c r="P308" s="78">
        <v>30000</v>
      </c>
      <c r="Q308" s="78">
        <v>30000</v>
      </c>
      <c r="R308" s="78">
        <v>30000</v>
      </c>
      <c r="S308" s="70">
        <v>3</v>
      </c>
      <c r="T308" s="52"/>
      <c r="U308" s="52"/>
      <c r="V308" s="52"/>
      <c r="W308" s="52"/>
      <c r="X308" s="52"/>
      <c r="Y308" s="45"/>
      <c r="Z308" s="45"/>
      <c r="AA308" s="45"/>
    </row>
    <row r="309" spans="1:27" ht="76.5" customHeight="1">
      <c r="A309" s="54"/>
      <c r="B309" s="318" t="s">
        <v>145</v>
      </c>
      <c r="C309" s="11" t="s">
        <v>52</v>
      </c>
      <c r="D309" s="648"/>
      <c r="E309" s="684"/>
      <c r="F309" s="648"/>
      <c r="G309" s="687"/>
      <c r="H309" s="690"/>
      <c r="I309" s="75" t="s">
        <v>0</v>
      </c>
      <c r="J309" s="75" t="s">
        <v>0</v>
      </c>
      <c r="K309" s="55" t="s">
        <v>42</v>
      </c>
      <c r="L309" s="77" t="s">
        <v>8</v>
      </c>
      <c r="M309" s="79">
        <v>15000</v>
      </c>
      <c r="N309" s="79">
        <v>15000</v>
      </c>
      <c r="O309" s="78">
        <v>40000</v>
      </c>
      <c r="P309" s="78">
        <v>40000</v>
      </c>
      <c r="Q309" s="78">
        <v>40000</v>
      </c>
      <c r="R309" s="78">
        <v>40000</v>
      </c>
      <c r="S309" s="65">
        <v>3</v>
      </c>
      <c r="U309" s="45"/>
      <c r="V309" s="45"/>
      <c r="W309" s="45"/>
      <c r="X309" s="45"/>
      <c r="Y309" s="45"/>
      <c r="Z309" s="45"/>
      <c r="AA309" s="45"/>
    </row>
    <row r="310" spans="1:27" ht="42" customHeight="1">
      <c r="A310" s="54"/>
      <c r="B310" s="318" t="s">
        <v>146</v>
      </c>
      <c r="C310" s="12" t="s">
        <v>106</v>
      </c>
      <c r="D310" s="648"/>
      <c r="E310" s="684"/>
      <c r="F310" s="648"/>
      <c r="G310" s="687"/>
      <c r="H310" s="690"/>
      <c r="I310" s="75" t="s">
        <v>0</v>
      </c>
      <c r="J310" s="75" t="s">
        <v>0</v>
      </c>
      <c r="K310" s="55" t="s">
        <v>103</v>
      </c>
      <c r="L310" s="77" t="s">
        <v>21</v>
      </c>
      <c r="M310" s="79"/>
      <c r="N310" s="79"/>
      <c r="O310" s="78">
        <v>25000</v>
      </c>
      <c r="P310" s="78">
        <v>37000</v>
      </c>
      <c r="Q310" s="78">
        <v>37000</v>
      </c>
      <c r="R310" s="78">
        <v>37000</v>
      </c>
      <c r="S310" s="65">
        <v>3</v>
      </c>
      <c r="U310" s="45"/>
      <c r="V310" s="45"/>
      <c r="W310" s="45"/>
      <c r="X310" s="45"/>
      <c r="Y310" s="45"/>
      <c r="Z310" s="45"/>
      <c r="AA310" s="45"/>
    </row>
    <row r="311" spans="1:27" ht="73.5" customHeight="1">
      <c r="A311" s="54"/>
      <c r="B311" s="318" t="s">
        <v>147</v>
      </c>
      <c r="C311" s="11" t="s">
        <v>53</v>
      </c>
      <c r="D311" s="648"/>
      <c r="E311" s="684"/>
      <c r="F311" s="648"/>
      <c r="G311" s="687"/>
      <c r="H311" s="690"/>
      <c r="I311" s="75" t="s">
        <v>0</v>
      </c>
      <c r="J311" s="75" t="s">
        <v>0</v>
      </c>
      <c r="K311" s="55" t="s">
        <v>43</v>
      </c>
      <c r="L311" s="77" t="s">
        <v>8</v>
      </c>
      <c r="M311" s="79">
        <v>45000</v>
      </c>
      <c r="N311" s="79">
        <v>45000</v>
      </c>
      <c r="O311" s="78">
        <v>45000</v>
      </c>
      <c r="P311" s="78">
        <v>55000</v>
      </c>
      <c r="Q311" s="78">
        <v>55000</v>
      </c>
      <c r="R311" s="78">
        <v>55000</v>
      </c>
      <c r="S311" s="65">
        <v>3</v>
      </c>
      <c r="U311" s="45"/>
      <c r="V311" s="45"/>
      <c r="W311" s="45"/>
      <c r="X311" s="45"/>
      <c r="Y311" s="45"/>
      <c r="Z311" s="45"/>
      <c r="AA311" s="45"/>
    </row>
    <row r="312" spans="1:27" ht="146.25" customHeight="1">
      <c r="A312" s="54"/>
      <c r="B312" s="318" t="s">
        <v>148</v>
      </c>
      <c r="C312" s="10" t="s">
        <v>54</v>
      </c>
      <c r="D312" s="648"/>
      <c r="E312" s="684"/>
      <c r="F312" s="648"/>
      <c r="G312" s="687"/>
      <c r="H312" s="690"/>
      <c r="I312" s="75" t="s">
        <v>0</v>
      </c>
      <c r="J312" s="75" t="s">
        <v>0</v>
      </c>
      <c r="K312" s="55" t="s">
        <v>33</v>
      </c>
      <c r="L312" s="77" t="s">
        <v>21</v>
      </c>
      <c r="M312" s="64">
        <v>65000</v>
      </c>
      <c r="N312" s="64">
        <v>65000</v>
      </c>
      <c r="O312" s="78">
        <v>95000</v>
      </c>
      <c r="P312" s="78">
        <v>95000</v>
      </c>
      <c r="Q312" s="78">
        <v>95000</v>
      </c>
      <c r="R312" s="78">
        <v>95000</v>
      </c>
      <c r="S312" s="65">
        <v>3</v>
      </c>
      <c r="U312" s="45"/>
      <c r="V312" s="45"/>
      <c r="W312" s="45"/>
      <c r="X312" s="45"/>
      <c r="Y312" s="45"/>
      <c r="Z312" s="45"/>
      <c r="AA312" s="45"/>
    </row>
    <row r="313" spans="1:27" ht="46.5" customHeight="1">
      <c r="A313" s="54"/>
      <c r="B313" s="318" t="s">
        <v>149</v>
      </c>
      <c r="C313" s="13" t="s">
        <v>50</v>
      </c>
      <c r="D313" s="649"/>
      <c r="E313" s="685"/>
      <c r="F313" s="649"/>
      <c r="G313" s="688"/>
      <c r="H313" s="691"/>
      <c r="I313" s="75" t="s">
        <v>0</v>
      </c>
      <c r="J313" s="75" t="s">
        <v>0</v>
      </c>
      <c r="K313" s="55" t="s">
        <v>44</v>
      </c>
      <c r="L313" s="77" t="s">
        <v>8</v>
      </c>
      <c r="M313" s="64">
        <v>40000</v>
      </c>
      <c r="N313" s="64">
        <v>40000</v>
      </c>
      <c r="O313" s="78">
        <v>40000</v>
      </c>
      <c r="P313" s="78">
        <v>40000</v>
      </c>
      <c r="Q313" s="78">
        <v>40000</v>
      </c>
      <c r="R313" s="78">
        <v>40000</v>
      </c>
      <c r="S313" s="65">
        <v>3</v>
      </c>
      <c r="U313" s="45"/>
      <c r="V313" s="45"/>
      <c r="W313" s="45"/>
      <c r="X313" s="45"/>
      <c r="Y313" s="45"/>
      <c r="Z313" s="45"/>
      <c r="AA313" s="45"/>
    </row>
    <row r="314" spans="1:27" ht="276" customHeight="1">
      <c r="A314" s="54"/>
      <c r="B314" s="316" t="s">
        <v>179</v>
      </c>
      <c r="C314" s="23" t="s">
        <v>66</v>
      </c>
      <c r="D314" s="3" t="s">
        <v>215</v>
      </c>
      <c r="E314" s="357" t="s">
        <v>180</v>
      </c>
      <c r="F314" s="23" t="s">
        <v>170</v>
      </c>
      <c r="G314" s="80" t="s">
        <v>181</v>
      </c>
      <c r="H314" s="4" t="s">
        <v>83</v>
      </c>
      <c r="I314" s="81" t="s">
        <v>0</v>
      </c>
      <c r="J314" s="75" t="s">
        <v>0</v>
      </c>
      <c r="K314" s="55" t="s">
        <v>61</v>
      </c>
      <c r="L314" s="77" t="s">
        <v>8</v>
      </c>
      <c r="M314" s="78">
        <v>45000</v>
      </c>
      <c r="N314" s="78">
        <v>45000</v>
      </c>
      <c r="O314" s="78">
        <v>120000</v>
      </c>
      <c r="P314" s="78">
        <v>0</v>
      </c>
      <c r="Q314" s="78">
        <v>0</v>
      </c>
      <c r="R314" s="78">
        <v>0</v>
      </c>
      <c r="S314" s="65">
        <v>3</v>
      </c>
      <c r="U314" s="45"/>
      <c r="V314" s="45"/>
      <c r="W314" s="45"/>
      <c r="X314" s="45"/>
      <c r="Y314" s="45"/>
      <c r="Z314" s="45"/>
      <c r="AA314" s="45"/>
    </row>
    <row r="315" spans="1:27" ht="198.75" customHeight="1">
      <c r="A315" s="54"/>
      <c r="B315" s="651" t="s">
        <v>182</v>
      </c>
      <c r="C315" s="659" t="s">
        <v>112</v>
      </c>
      <c r="D315" s="647" t="s">
        <v>214</v>
      </c>
      <c r="E315" s="358" t="s">
        <v>93</v>
      </c>
      <c r="F315" s="19" t="s">
        <v>87</v>
      </c>
      <c r="G315" s="91" t="s">
        <v>94</v>
      </c>
      <c r="H315" s="92" t="s">
        <v>88</v>
      </c>
      <c r="I315" s="81" t="s">
        <v>4</v>
      </c>
      <c r="J315" s="75" t="s">
        <v>3</v>
      </c>
      <c r="K315" s="55" t="s">
        <v>40</v>
      </c>
      <c r="L315" s="77" t="s">
        <v>6</v>
      </c>
      <c r="M315" s="78">
        <v>13161300</v>
      </c>
      <c r="N315" s="78">
        <v>13161300</v>
      </c>
      <c r="O315" s="78">
        <v>14439300</v>
      </c>
      <c r="P315" s="78">
        <v>14778300</v>
      </c>
      <c r="Q315" s="78">
        <v>14737200</v>
      </c>
      <c r="R315" s="78">
        <v>14737200</v>
      </c>
      <c r="S315" s="65">
        <v>3</v>
      </c>
      <c r="U315" s="45"/>
      <c r="V315" s="45"/>
      <c r="W315" s="45"/>
      <c r="X315" s="45"/>
      <c r="Y315" s="45"/>
      <c r="Z315" s="45"/>
      <c r="AA315" s="45"/>
    </row>
    <row r="316" spans="1:27" ht="276.75" customHeight="1">
      <c r="A316" s="54"/>
      <c r="B316" s="665"/>
      <c r="C316" s="670"/>
      <c r="D316" s="649"/>
      <c r="E316" s="358" t="s">
        <v>111</v>
      </c>
      <c r="F316" s="19" t="s">
        <v>170</v>
      </c>
      <c r="G316" s="91" t="s">
        <v>127</v>
      </c>
      <c r="H316" s="92" t="s">
        <v>128</v>
      </c>
      <c r="I316" s="81" t="s">
        <v>4</v>
      </c>
      <c r="J316" s="75" t="s">
        <v>3</v>
      </c>
      <c r="K316" s="55" t="s">
        <v>40</v>
      </c>
      <c r="L316" s="77" t="s">
        <v>5</v>
      </c>
      <c r="M316" s="78">
        <v>621000</v>
      </c>
      <c r="N316" s="78">
        <v>620907.16</v>
      </c>
      <c r="O316" s="78">
        <v>953200</v>
      </c>
      <c r="P316" s="78">
        <v>696400</v>
      </c>
      <c r="Q316" s="78">
        <v>0</v>
      </c>
      <c r="R316" s="78">
        <v>0</v>
      </c>
      <c r="S316" s="65">
        <v>3</v>
      </c>
      <c r="T316" s="82"/>
      <c r="U316" s="45"/>
      <c r="V316" s="45"/>
      <c r="W316" s="45"/>
      <c r="X316" s="45"/>
      <c r="Y316" s="45"/>
      <c r="Z316" s="45"/>
      <c r="AA316" s="45"/>
    </row>
    <row r="317" spans="1:27" ht="249.75" customHeight="1">
      <c r="A317" s="54"/>
      <c r="B317" s="317" t="s">
        <v>183</v>
      </c>
      <c r="C317" s="88" t="s">
        <v>107</v>
      </c>
      <c r="D317" s="66" t="s">
        <v>214</v>
      </c>
      <c r="E317" s="356" t="s">
        <v>99</v>
      </c>
      <c r="F317" s="19" t="s">
        <v>184</v>
      </c>
      <c r="G317" s="73">
        <v>43901</v>
      </c>
      <c r="H317" s="16" t="s">
        <v>185</v>
      </c>
      <c r="I317" s="55" t="s">
        <v>4</v>
      </c>
      <c r="J317" s="55" t="s">
        <v>3</v>
      </c>
      <c r="K317" s="55" t="s">
        <v>102</v>
      </c>
      <c r="L317" s="55" t="s">
        <v>5</v>
      </c>
      <c r="M317" s="74">
        <v>0</v>
      </c>
      <c r="N317" s="74">
        <v>0</v>
      </c>
      <c r="O317" s="74">
        <v>117000</v>
      </c>
      <c r="P317" s="74"/>
      <c r="Q317" s="74"/>
      <c r="R317" s="74"/>
      <c r="S317" s="67">
        <v>3</v>
      </c>
      <c r="T317" s="52"/>
      <c r="U317" s="52"/>
      <c r="V317" s="52"/>
      <c r="W317" s="52"/>
      <c r="X317" s="52"/>
      <c r="Y317" s="45"/>
      <c r="Z317" s="45"/>
      <c r="AA317" s="45"/>
    </row>
    <row r="318" spans="1:27" ht="196.5" customHeight="1">
      <c r="A318" s="54"/>
      <c r="B318" s="651" t="s">
        <v>186</v>
      </c>
      <c r="C318" s="659" t="s">
        <v>113</v>
      </c>
      <c r="D318" s="647" t="s">
        <v>216</v>
      </c>
      <c r="E318" s="358" t="s">
        <v>93</v>
      </c>
      <c r="F318" s="19" t="s">
        <v>87</v>
      </c>
      <c r="G318" s="91" t="s">
        <v>94</v>
      </c>
      <c r="H318" s="92" t="s">
        <v>88</v>
      </c>
      <c r="I318" s="75" t="s">
        <v>4</v>
      </c>
      <c r="J318" s="75" t="s">
        <v>3</v>
      </c>
      <c r="K318" s="55" t="s">
        <v>34</v>
      </c>
      <c r="L318" s="75" t="s">
        <v>6</v>
      </c>
      <c r="M318" s="64">
        <v>3943300</v>
      </c>
      <c r="N318" s="64">
        <v>3943300</v>
      </c>
      <c r="O318" s="64">
        <v>4355600</v>
      </c>
      <c r="P318" s="64">
        <v>4572000</v>
      </c>
      <c r="Q318" s="64">
        <v>4572000</v>
      </c>
      <c r="R318" s="64">
        <v>4572000</v>
      </c>
      <c r="S318" s="65">
        <v>3</v>
      </c>
      <c r="T318" s="52"/>
      <c r="U318" s="52"/>
      <c r="V318" s="52"/>
      <c r="W318" s="52"/>
      <c r="X318" s="45"/>
      <c r="Y318" s="45"/>
      <c r="Z318" s="45"/>
      <c r="AA318" s="45"/>
    </row>
    <row r="319" spans="1:27" ht="274.5" customHeight="1">
      <c r="A319" s="54"/>
      <c r="B319" s="665"/>
      <c r="C319" s="670"/>
      <c r="D319" s="649"/>
      <c r="E319" s="358" t="s">
        <v>111</v>
      </c>
      <c r="F319" s="19" t="s">
        <v>170</v>
      </c>
      <c r="G319" s="91" t="s">
        <v>127</v>
      </c>
      <c r="H319" s="90" t="s">
        <v>128</v>
      </c>
      <c r="I319" s="75" t="s">
        <v>4</v>
      </c>
      <c r="J319" s="75" t="s">
        <v>3</v>
      </c>
      <c r="K319" s="55" t="s">
        <v>34</v>
      </c>
      <c r="L319" s="75" t="s">
        <v>5</v>
      </c>
      <c r="M319" s="64">
        <v>196800</v>
      </c>
      <c r="N319" s="64">
        <v>196624</v>
      </c>
      <c r="O319" s="64">
        <v>512000</v>
      </c>
      <c r="P319" s="64">
        <v>407900</v>
      </c>
      <c r="Q319" s="64">
        <v>0</v>
      </c>
      <c r="R319" s="64">
        <v>0</v>
      </c>
      <c r="S319" s="65">
        <v>3</v>
      </c>
      <c r="T319" s="52"/>
      <c r="U319" s="52"/>
      <c r="V319" s="52"/>
      <c r="W319" s="52"/>
      <c r="X319" s="45"/>
      <c r="Y319" s="45"/>
      <c r="Z319" s="45"/>
      <c r="AA319" s="45"/>
    </row>
    <row r="320" spans="1:27" ht="60" customHeight="1">
      <c r="A320" s="54"/>
      <c r="B320" s="316" t="s">
        <v>187</v>
      </c>
      <c r="C320" s="19" t="s">
        <v>84</v>
      </c>
      <c r="D320" s="647" t="s">
        <v>216</v>
      </c>
      <c r="E320" s="657" t="s">
        <v>125</v>
      </c>
      <c r="F320" s="647" t="s">
        <v>188</v>
      </c>
      <c r="G320" s="667" t="s">
        <v>124</v>
      </c>
      <c r="H320" s="663" t="s">
        <v>129</v>
      </c>
      <c r="I320" s="77" t="s">
        <v>4</v>
      </c>
      <c r="J320" s="75" t="s">
        <v>3</v>
      </c>
      <c r="K320" s="55" t="s">
        <v>85</v>
      </c>
      <c r="L320" s="75" t="s">
        <v>5</v>
      </c>
      <c r="M320" s="64">
        <v>1139000</v>
      </c>
      <c r="N320" s="64">
        <v>1139000</v>
      </c>
      <c r="O320" s="64">
        <v>1577000</v>
      </c>
      <c r="P320" s="64"/>
      <c r="Q320" s="64"/>
      <c r="R320" s="64"/>
      <c r="S320" s="65">
        <v>3</v>
      </c>
      <c r="T320" s="52"/>
      <c r="U320" s="52"/>
    </row>
    <row r="321" spans="1:27" ht="339.75" customHeight="1">
      <c r="A321" s="54"/>
      <c r="B321" s="316" t="s">
        <v>150</v>
      </c>
      <c r="C321" s="23" t="s">
        <v>121</v>
      </c>
      <c r="D321" s="648"/>
      <c r="E321" s="666"/>
      <c r="F321" s="649"/>
      <c r="G321" s="668"/>
      <c r="H321" s="669"/>
      <c r="I321" s="77" t="s">
        <v>4</v>
      </c>
      <c r="J321" s="75" t="s">
        <v>3</v>
      </c>
      <c r="K321" s="55" t="s">
        <v>86</v>
      </c>
      <c r="L321" s="75" t="s">
        <v>5</v>
      </c>
      <c r="M321" s="64">
        <v>809000</v>
      </c>
      <c r="N321" s="64">
        <v>809000</v>
      </c>
      <c r="O321" s="64">
        <v>997000</v>
      </c>
      <c r="P321" s="64"/>
      <c r="Q321" s="64"/>
      <c r="R321" s="64"/>
      <c r="S321" s="65">
        <v>3</v>
      </c>
      <c r="T321" s="52"/>
      <c r="U321" s="52"/>
    </row>
    <row r="322" spans="1:27" ht="79.5" customHeight="1">
      <c r="A322" s="54"/>
      <c r="B322" s="316" t="s">
        <v>189</v>
      </c>
      <c r="C322" s="19" t="s">
        <v>190</v>
      </c>
      <c r="D322" s="648"/>
      <c r="E322" s="657" t="s">
        <v>204</v>
      </c>
      <c r="F322" s="647" t="s">
        <v>188</v>
      </c>
      <c r="G322" s="667" t="s">
        <v>205</v>
      </c>
      <c r="H322" s="663" t="s">
        <v>95</v>
      </c>
      <c r="I322" s="83" t="s">
        <v>4</v>
      </c>
      <c r="J322" s="55" t="s">
        <v>3</v>
      </c>
      <c r="K322" s="55" t="s">
        <v>85</v>
      </c>
      <c r="L322" s="55" t="s">
        <v>5</v>
      </c>
      <c r="M322" s="64"/>
      <c r="N322" s="64"/>
      <c r="O322" s="64"/>
      <c r="P322" s="64"/>
      <c r="Q322" s="64"/>
      <c r="R322" s="64">
        <v>972300</v>
      </c>
      <c r="S322" s="65">
        <v>3</v>
      </c>
      <c r="T322" s="52"/>
      <c r="U322" s="52"/>
    </row>
    <row r="323" spans="1:27" ht="176.25" customHeight="1">
      <c r="A323" s="54"/>
      <c r="B323" s="316" t="s">
        <v>158</v>
      </c>
      <c r="C323" s="23" t="s">
        <v>194</v>
      </c>
      <c r="D323" s="648"/>
      <c r="E323" s="666"/>
      <c r="F323" s="649"/>
      <c r="G323" s="668"/>
      <c r="H323" s="669"/>
      <c r="I323" s="83" t="s">
        <v>4</v>
      </c>
      <c r="J323" s="55" t="s">
        <v>3</v>
      </c>
      <c r="K323" s="55" t="s">
        <v>86</v>
      </c>
      <c r="L323" s="55" t="s">
        <v>5</v>
      </c>
      <c r="M323" s="64"/>
      <c r="N323" s="64"/>
      <c r="O323" s="64"/>
      <c r="P323" s="64"/>
      <c r="Q323" s="64"/>
      <c r="R323" s="64">
        <v>51200</v>
      </c>
      <c r="S323" s="65">
        <v>3</v>
      </c>
      <c r="T323" s="52"/>
      <c r="U323" s="52"/>
    </row>
    <row r="324" spans="1:27" ht="60" customHeight="1">
      <c r="A324" s="54"/>
      <c r="B324" s="316" t="s">
        <v>159</v>
      </c>
      <c r="C324" s="659" t="s">
        <v>230</v>
      </c>
      <c r="D324" s="648"/>
      <c r="E324" s="657" t="s">
        <v>169</v>
      </c>
      <c r="F324" s="19" t="s">
        <v>87</v>
      </c>
      <c r="G324" s="94">
        <v>44197</v>
      </c>
      <c r="H324" s="95" t="s">
        <v>195</v>
      </c>
      <c r="I324" s="77" t="s">
        <v>4</v>
      </c>
      <c r="J324" s="75" t="s">
        <v>3</v>
      </c>
      <c r="K324" s="55" t="s">
        <v>156</v>
      </c>
      <c r="L324" s="75" t="s">
        <v>5</v>
      </c>
      <c r="M324" s="64"/>
      <c r="N324" s="64"/>
      <c r="O324" s="64"/>
      <c r="P324" s="64"/>
      <c r="Q324" s="64">
        <v>1133900</v>
      </c>
      <c r="R324" s="64"/>
      <c r="S324" s="65">
        <v>3</v>
      </c>
      <c r="T324" s="52"/>
      <c r="U324" s="52"/>
    </row>
    <row r="325" spans="1:27" ht="80.25" customHeight="1">
      <c r="A325" s="54"/>
      <c r="B325" s="316" t="s">
        <v>151</v>
      </c>
      <c r="C325" s="670"/>
      <c r="D325" s="649"/>
      <c r="E325" s="658"/>
      <c r="F325" s="93"/>
      <c r="G325" s="84"/>
      <c r="H325" s="85"/>
      <c r="I325" s="77" t="s">
        <v>4</v>
      </c>
      <c r="J325" s="75" t="s">
        <v>3</v>
      </c>
      <c r="K325" s="55" t="s">
        <v>156</v>
      </c>
      <c r="L325" s="75" t="s">
        <v>5</v>
      </c>
      <c r="M325" s="64"/>
      <c r="N325" s="64"/>
      <c r="O325" s="64"/>
      <c r="P325" s="64"/>
      <c r="Q325" s="64">
        <v>338700</v>
      </c>
      <c r="R325" s="64"/>
      <c r="S325" s="65">
        <v>3</v>
      </c>
      <c r="T325" s="52"/>
      <c r="U325" s="52"/>
    </row>
    <row r="326" spans="1:27" ht="197.25" customHeight="1">
      <c r="A326" s="54"/>
      <c r="B326" s="651" t="s">
        <v>142</v>
      </c>
      <c r="C326" s="659" t="s">
        <v>114</v>
      </c>
      <c r="D326" s="647" t="s">
        <v>217</v>
      </c>
      <c r="E326" s="358" t="s">
        <v>93</v>
      </c>
      <c r="F326" s="19" t="s">
        <v>87</v>
      </c>
      <c r="G326" s="91" t="s">
        <v>94</v>
      </c>
      <c r="H326" s="92" t="s">
        <v>88</v>
      </c>
      <c r="I326" s="83" t="s">
        <v>4</v>
      </c>
      <c r="J326" s="75" t="s">
        <v>3</v>
      </c>
      <c r="K326" s="55" t="s">
        <v>35</v>
      </c>
      <c r="L326" s="75" t="s">
        <v>6</v>
      </c>
      <c r="M326" s="64">
        <v>9255300</v>
      </c>
      <c r="N326" s="64">
        <v>9255300</v>
      </c>
      <c r="O326" s="64">
        <v>10793200</v>
      </c>
      <c r="P326" s="64">
        <v>11181200</v>
      </c>
      <c r="Q326" s="64">
        <v>11181200</v>
      </c>
      <c r="R326" s="64">
        <v>11181200</v>
      </c>
      <c r="S326" s="65">
        <v>3</v>
      </c>
    </row>
    <row r="327" spans="1:27" ht="277.5" customHeight="1">
      <c r="A327" s="54"/>
      <c r="B327" s="665"/>
      <c r="C327" s="670"/>
      <c r="D327" s="649"/>
      <c r="E327" s="358" t="s">
        <v>191</v>
      </c>
      <c r="F327" s="19" t="s">
        <v>87</v>
      </c>
      <c r="G327" s="91" t="s">
        <v>192</v>
      </c>
      <c r="H327" s="86" t="s">
        <v>193</v>
      </c>
      <c r="I327" s="75" t="s">
        <v>4</v>
      </c>
      <c r="J327" s="75" t="s">
        <v>3</v>
      </c>
      <c r="K327" s="55" t="s">
        <v>35</v>
      </c>
      <c r="L327" s="75" t="s">
        <v>5</v>
      </c>
      <c r="M327" s="64">
        <v>339000</v>
      </c>
      <c r="N327" s="64">
        <v>339000</v>
      </c>
      <c r="O327" s="64">
        <v>0</v>
      </c>
      <c r="P327" s="64">
        <v>100000</v>
      </c>
      <c r="Q327" s="64">
        <v>0</v>
      </c>
      <c r="R327" s="64">
        <v>0</v>
      </c>
      <c r="S327" s="65">
        <v>3</v>
      </c>
      <c r="T327" s="52"/>
      <c r="U327" s="52"/>
      <c r="V327" s="52"/>
      <c r="W327" s="52"/>
      <c r="X327" s="45"/>
      <c r="Y327" s="45"/>
      <c r="Z327" s="45"/>
      <c r="AA327" s="45"/>
    </row>
    <row r="328" spans="1:27" ht="42" customHeight="1">
      <c r="A328" s="87"/>
      <c r="B328" s="316" t="s">
        <v>234</v>
      </c>
      <c r="C328" s="552" t="s">
        <v>161</v>
      </c>
      <c r="D328" s="533" t="s">
        <v>217</v>
      </c>
      <c r="E328" s="657" t="s">
        <v>169</v>
      </c>
      <c r="F328" s="19" t="s">
        <v>87</v>
      </c>
      <c r="G328" s="94">
        <v>44197</v>
      </c>
      <c r="H328" s="95" t="s">
        <v>195</v>
      </c>
      <c r="I328" s="55" t="s">
        <v>4</v>
      </c>
      <c r="J328" s="75" t="s">
        <v>3</v>
      </c>
      <c r="K328" s="55" t="s">
        <v>155</v>
      </c>
      <c r="L328" s="75" t="s">
        <v>5</v>
      </c>
      <c r="M328" s="74"/>
      <c r="N328" s="74"/>
      <c r="O328" s="64"/>
      <c r="P328" s="64">
        <v>312500</v>
      </c>
      <c r="Q328" s="64">
        <v>312500</v>
      </c>
      <c r="R328" s="64">
        <v>312500</v>
      </c>
      <c r="S328" s="65">
        <v>3</v>
      </c>
      <c r="T328" s="52"/>
    </row>
    <row r="329" spans="1:27" ht="108" customHeight="1">
      <c r="A329" s="54"/>
      <c r="B329" s="316" t="s">
        <v>160</v>
      </c>
      <c r="C329" s="592"/>
      <c r="D329" s="535"/>
      <c r="E329" s="658"/>
      <c r="F329" s="93"/>
      <c r="G329" s="84"/>
      <c r="H329" s="85"/>
      <c r="I329" s="83" t="s">
        <v>4</v>
      </c>
      <c r="J329" s="75" t="s">
        <v>3</v>
      </c>
      <c r="K329" s="55" t="s">
        <v>155</v>
      </c>
      <c r="L329" s="75" t="s">
        <v>5</v>
      </c>
      <c r="M329" s="74"/>
      <c r="N329" s="74"/>
      <c r="O329" s="64"/>
      <c r="P329" s="64">
        <v>83100</v>
      </c>
      <c r="Q329" s="64">
        <v>93400</v>
      </c>
      <c r="R329" s="64">
        <v>93400</v>
      </c>
      <c r="S329" s="65">
        <v>3</v>
      </c>
      <c r="T329" s="52"/>
    </row>
    <row r="330" spans="1:27" s="45" customFormat="1" ht="150" customHeight="1">
      <c r="A330" s="54"/>
      <c r="B330" s="317" t="s">
        <v>196</v>
      </c>
      <c r="C330" s="19" t="s">
        <v>80</v>
      </c>
      <c r="D330" s="647" t="s">
        <v>218</v>
      </c>
      <c r="E330" s="657" t="s">
        <v>208</v>
      </c>
      <c r="F330" s="659" t="s">
        <v>78</v>
      </c>
      <c r="G330" s="661" t="s">
        <v>209</v>
      </c>
      <c r="H330" s="663" t="s">
        <v>172</v>
      </c>
      <c r="I330" s="66" t="s">
        <v>4</v>
      </c>
      <c r="J330" s="66" t="s">
        <v>3</v>
      </c>
      <c r="K330" s="66" t="s">
        <v>79</v>
      </c>
      <c r="L330" s="66" t="s">
        <v>8</v>
      </c>
      <c r="M330" s="64">
        <v>40000</v>
      </c>
      <c r="N330" s="64">
        <v>40000</v>
      </c>
      <c r="O330" s="64">
        <v>40000</v>
      </c>
      <c r="P330" s="64">
        <v>40000</v>
      </c>
      <c r="Q330" s="64">
        <v>40000</v>
      </c>
      <c r="R330" s="64">
        <v>40000</v>
      </c>
      <c r="S330" s="65">
        <v>3</v>
      </c>
      <c r="U330" s="46"/>
    </row>
    <row r="331" spans="1:27" s="45" customFormat="1" ht="78" customHeight="1">
      <c r="A331" s="54"/>
      <c r="B331" s="317" t="s">
        <v>235</v>
      </c>
      <c r="C331" s="19" t="s">
        <v>69</v>
      </c>
      <c r="D331" s="648"/>
      <c r="E331" s="708"/>
      <c r="F331" s="660"/>
      <c r="G331" s="662"/>
      <c r="H331" s="664"/>
      <c r="I331" s="66" t="s">
        <v>4</v>
      </c>
      <c r="J331" s="66" t="s">
        <v>3</v>
      </c>
      <c r="K331" s="66" t="s">
        <v>70</v>
      </c>
      <c r="L331" s="66" t="s">
        <v>8</v>
      </c>
      <c r="M331" s="64">
        <v>40000</v>
      </c>
      <c r="N331" s="64">
        <v>40000</v>
      </c>
      <c r="O331" s="64">
        <v>40000</v>
      </c>
      <c r="P331" s="64">
        <v>40000</v>
      </c>
      <c r="Q331" s="64">
        <v>40000</v>
      </c>
      <c r="R331" s="64">
        <v>40000</v>
      </c>
      <c r="S331" s="67">
        <v>3</v>
      </c>
      <c r="U331" s="46"/>
    </row>
    <row r="332" spans="1:27" s="45" customFormat="1" ht="66.75" customHeight="1">
      <c r="A332" s="54"/>
      <c r="B332" s="317" t="s">
        <v>236</v>
      </c>
      <c r="C332" s="23" t="s">
        <v>108</v>
      </c>
      <c r="D332" s="89" t="s">
        <v>215</v>
      </c>
      <c r="E332" s="658"/>
      <c r="F332" s="592"/>
      <c r="G332" s="592"/>
      <c r="H332" s="550"/>
      <c r="I332" s="55" t="s">
        <v>4</v>
      </c>
      <c r="J332" s="55" t="s">
        <v>2</v>
      </c>
      <c r="K332" s="55" t="s">
        <v>109</v>
      </c>
      <c r="L332" s="55" t="s">
        <v>110</v>
      </c>
      <c r="M332" s="64">
        <v>30000</v>
      </c>
      <c r="N332" s="64">
        <v>30000</v>
      </c>
      <c r="O332" s="64"/>
      <c r="P332" s="64"/>
      <c r="Q332" s="64"/>
      <c r="R332" s="64"/>
      <c r="S332" s="65">
        <v>3</v>
      </c>
      <c r="U332" s="46"/>
    </row>
    <row r="333" spans="1:27" s="45" customFormat="1" ht="51" customHeight="1">
      <c r="A333" s="54"/>
      <c r="B333" s="316" t="s">
        <v>237</v>
      </c>
      <c r="C333" s="659" t="s">
        <v>164</v>
      </c>
      <c r="D333" s="647" t="s">
        <v>214</v>
      </c>
      <c r="E333" s="577" t="s">
        <v>224</v>
      </c>
      <c r="F333" s="659" t="s">
        <v>188</v>
      </c>
      <c r="G333" s="677" t="s">
        <v>225</v>
      </c>
      <c r="H333" s="704" t="s">
        <v>195</v>
      </c>
      <c r="I333" s="55" t="s">
        <v>4</v>
      </c>
      <c r="J333" s="55" t="s">
        <v>2</v>
      </c>
      <c r="K333" s="55" t="s">
        <v>197</v>
      </c>
      <c r="L333" s="55" t="s">
        <v>8</v>
      </c>
      <c r="M333" s="64"/>
      <c r="N333" s="64"/>
      <c r="O333" s="64"/>
      <c r="P333" s="64"/>
      <c r="Q333" s="64"/>
      <c r="R333" s="64">
        <v>4836000</v>
      </c>
      <c r="S333" s="65">
        <v>3</v>
      </c>
      <c r="U333" s="46"/>
    </row>
    <row r="334" spans="1:27" s="45" customFormat="1" ht="77.25" customHeight="1">
      <c r="A334" s="54"/>
      <c r="B334" s="316" t="s">
        <v>238</v>
      </c>
      <c r="C334" s="670"/>
      <c r="D334" s="649"/>
      <c r="E334" s="658"/>
      <c r="F334" s="670"/>
      <c r="G334" s="678"/>
      <c r="H334" s="705"/>
      <c r="I334" s="55" t="s">
        <v>4</v>
      </c>
      <c r="J334" s="55" t="s">
        <v>2</v>
      </c>
      <c r="K334" s="55" t="s">
        <v>197</v>
      </c>
      <c r="L334" s="55" t="s">
        <v>8</v>
      </c>
      <c r="M334" s="64"/>
      <c r="N334" s="64"/>
      <c r="O334" s="64"/>
      <c r="P334" s="64"/>
      <c r="Q334" s="64"/>
      <c r="R334" s="64">
        <v>1444500</v>
      </c>
      <c r="S334" s="65">
        <v>3</v>
      </c>
      <c r="U334" s="46"/>
    </row>
    <row r="335" spans="1:27" s="45" customFormat="1" ht="22.5" customHeight="1">
      <c r="A335" s="54"/>
      <c r="B335" s="701" t="s">
        <v>239</v>
      </c>
      <c r="C335" s="674" t="s">
        <v>198</v>
      </c>
      <c r="D335" s="706" t="s">
        <v>214</v>
      </c>
      <c r="E335" s="707" t="s">
        <v>226</v>
      </c>
      <c r="F335" s="674" t="s">
        <v>227</v>
      </c>
      <c r="G335" s="675" t="s">
        <v>225</v>
      </c>
      <c r="H335" s="676" t="s">
        <v>195</v>
      </c>
      <c r="I335" s="55" t="s">
        <v>4</v>
      </c>
      <c r="J335" s="55" t="s">
        <v>2</v>
      </c>
      <c r="K335" s="55" t="s">
        <v>55</v>
      </c>
      <c r="L335" s="55" t="s">
        <v>56</v>
      </c>
      <c r="M335" s="64">
        <f t="shared" ref="M335:R335" si="20">M336+M337+M338+M339+M340</f>
        <v>5783800</v>
      </c>
      <c r="N335" s="64">
        <f t="shared" si="20"/>
        <v>5597221.5899999989</v>
      </c>
      <c r="O335" s="64">
        <f t="shared" si="20"/>
        <v>7490700</v>
      </c>
      <c r="P335" s="64">
        <f t="shared" si="20"/>
        <v>9095500</v>
      </c>
      <c r="Q335" s="64">
        <f t="shared" si="20"/>
        <v>7827800</v>
      </c>
      <c r="R335" s="64">
        <f t="shared" si="20"/>
        <v>7827800</v>
      </c>
      <c r="S335" s="65">
        <v>3</v>
      </c>
      <c r="U335" s="46"/>
    </row>
    <row r="336" spans="1:27" s="45" customFormat="1" ht="24" customHeight="1">
      <c r="A336" s="54"/>
      <c r="B336" s="702"/>
      <c r="C336" s="674"/>
      <c r="D336" s="706"/>
      <c r="E336" s="707"/>
      <c r="F336" s="674"/>
      <c r="G336" s="675"/>
      <c r="H336" s="676"/>
      <c r="I336" s="55" t="s">
        <v>4</v>
      </c>
      <c r="J336" s="55" t="s">
        <v>2</v>
      </c>
      <c r="K336" s="55" t="s">
        <v>39</v>
      </c>
      <c r="L336" s="55" t="s">
        <v>20</v>
      </c>
      <c r="M336" s="64">
        <v>3988500</v>
      </c>
      <c r="N336" s="64">
        <v>3918391.34</v>
      </c>
      <c r="O336" s="64">
        <v>5195700</v>
      </c>
      <c r="P336" s="64">
        <v>5455500</v>
      </c>
      <c r="Q336" s="64">
        <v>5455500</v>
      </c>
      <c r="R336" s="64">
        <v>5455500</v>
      </c>
      <c r="S336" s="65">
        <v>3</v>
      </c>
      <c r="U336" s="46"/>
    </row>
    <row r="337" spans="1:27" s="45" customFormat="1" ht="22.5" customHeight="1">
      <c r="A337" s="54"/>
      <c r="B337" s="702"/>
      <c r="C337" s="674"/>
      <c r="D337" s="706"/>
      <c r="E337" s="707"/>
      <c r="F337" s="674"/>
      <c r="G337" s="675"/>
      <c r="H337" s="676"/>
      <c r="I337" s="55" t="s">
        <v>4</v>
      </c>
      <c r="J337" s="55" t="s">
        <v>2</v>
      </c>
      <c r="K337" s="55" t="s">
        <v>39</v>
      </c>
      <c r="L337" s="55" t="s">
        <v>37</v>
      </c>
      <c r="M337" s="64">
        <v>1203800</v>
      </c>
      <c r="N337" s="64">
        <v>1169414.18</v>
      </c>
      <c r="O337" s="64">
        <v>1570000</v>
      </c>
      <c r="P337" s="64">
        <v>1647500</v>
      </c>
      <c r="Q337" s="64">
        <v>1647500</v>
      </c>
      <c r="R337" s="64">
        <v>1647500</v>
      </c>
      <c r="S337" s="65">
        <v>3</v>
      </c>
      <c r="U337" s="46"/>
    </row>
    <row r="338" spans="1:27" s="45" customFormat="1" ht="12.75" customHeight="1">
      <c r="A338" s="54"/>
      <c r="B338" s="702"/>
      <c r="C338" s="674"/>
      <c r="D338" s="706"/>
      <c r="E338" s="707"/>
      <c r="F338" s="674"/>
      <c r="G338" s="675"/>
      <c r="H338" s="676"/>
      <c r="I338" s="55" t="s">
        <v>4</v>
      </c>
      <c r="J338" s="55" t="s">
        <v>2</v>
      </c>
      <c r="K338" s="55" t="s">
        <v>39</v>
      </c>
      <c r="L338" s="55" t="s">
        <v>8</v>
      </c>
      <c r="M338" s="64">
        <v>542000</v>
      </c>
      <c r="N338" s="64">
        <v>481226.97</v>
      </c>
      <c r="O338" s="64">
        <v>675500</v>
      </c>
      <c r="P338" s="64">
        <v>1943000</v>
      </c>
      <c r="Q338" s="64">
        <v>675300</v>
      </c>
      <c r="R338" s="64">
        <v>675300</v>
      </c>
      <c r="S338" s="65">
        <v>3</v>
      </c>
      <c r="U338" s="46"/>
    </row>
    <row r="339" spans="1:27" s="45" customFormat="1" ht="21" customHeight="1">
      <c r="A339" s="54"/>
      <c r="B339" s="703"/>
      <c r="C339" s="674"/>
      <c r="D339" s="706"/>
      <c r="E339" s="707"/>
      <c r="F339" s="674"/>
      <c r="G339" s="675"/>
      <c r="H339" s="676"/>
      <c r="I339" s="55" t="s">
        <v>4</v>
      </c>
      <c r="J339" s="55" t="s">
        <v>2</v>
      </c>
      <c r="K339" s="55" t="s">
        <v>39</v>
      </c>
      <c r="L339" s="55" t="s">
        <v>38</v>
      </c>
      <c r="M339" s="64">
        <v>4500</v>
      </c>
      <c r="N339" s="64">
        <v>27.1</v>
      </c>
      <c r="O339" s="64">
        <v>4500</v>
      </c>
      <c r="P339" s="64">
        <v>4500</v>
      </c>
      <c r="Q339" s="64">
        <v>4500</v>
      </c>
      <c r="R339" s="64">
        <v>4500</v>
      </c>
      <c r="S339" s="65">
        <v>3</v>
      </c>
      <c r="U339" s="46"/>
    </row>
    <row r="340" spans="1:27" s="45" customFormat="1" ht="69.75" customHeight="1">
      <c r="A340" s="54"/>
      <c r="B340" s="317" t="s">
        <v>240</v>
      </c>
      <c r="C340" s="14" t="s">
        <v>92</v>
      </c>
      <c r="D340" s="28" t="s">
        <v>219</v>
      </c>
      <c r="E340" s="707"/>
      <c r="F340" s="674"/>
      <c r="G340" s="675"/>
      <c r="H340" s="676"/>
      <c r="I340" s="55" t="s">
        <v>4</v>
      </c>
      <c r="J340" s="55" t="s">
        <v>2</v>
      </c>
      <c r="K340" s="55" t="s">
        <v>36</v>
      </c>
      <c r="L340" s="55" t="s">
        <v>7</v>
      </c>
      <c r="M340" s="64">
        <v>45000</v>
      </c>
      <c r="N340" s="64">
        <v>28162</v>
      </c>
      <c r="O340" s="64">
        <v>45000</v>
      </c>
      <c r="P340" s="64">
        <v>45000</v>
      </c>
      <c r="Q340" s="64">
        <v>45000</v>
      </c>
      <c r="R340" s="64">
        <v>45000</v>
      </c>
      <c r="S340" s="65">
        <v>3</v>
      </c>
      <c r="U340" s="46"/>
    </row>
    <row r="341" spans="1:27" ht="21" customHeight="1">
      <c r="A341" s="54"/>
      <c r="B341" s="651" t="s">
        <v>241</v>
      </c>
      <c r="C341" s="659" t="s">
        <v>67</v>
      </c>
      <c r="D341" s="647" t="s">
        <v>199</v>
      </c>
      <c r="E341" s="693" t="s">
        <v>122</v>
      </c>
      <c r="F341" s="695" t="s">
        <v>220</v>
      </c>
      <c r="G341" s="654" t="s">
        <v>123</v>
      </c>
      <c r="H341" s="696" t="s">
        <v>172</v>
      </c>
      <c r="I341" s="55" t="s">
        <v>0</v>
      </c>
      <c r="J341" s="55" t="s">
        <v>16</v>
      </c>
      <c r="K341" s="55" t="s">
        <v>59</v>
      </c>
      <c r="L341" s="66" t="s">
        <v>6</v>
      </c>
      <c r="M341" s="64">
        <v>1824600</v>
      </c>
      <c r="N341" s="64">
        <v>1038462.64</v>
      </c>
      <c r="O341" s="64"/>
      <c r="P341" s="64"/>
      <c r="Q341" s="64"/>
      <c r="R341" s="64"/>
      <c r="S341" s="67">
        <v>3</v>
      </c>
      <c r="T341" s="52"/>
      <c r="U341" s="52"/>
      <c r="V341" s="52"/>
      <c r="W341" s="52"/>
      <c r="X341" s="52"/>
      <c r="Y341" s="52"/>
      <c r="Z341" s="45"/>
      <c r="AA341" s="45"/>
    </row>
    <row r="342" spans="1:27" ht="24" customHeight="1">
      <c r="A342" s="54"/>
      <c r="B342" s="692"/>
      <c r="C342" s="660"/>
      <c r="D342" s="699"/>
      <c r="E342" s="694"/>
      <c r="F342" s="570"/>
      <c r="G342" s="570"/>
      <c r="H342" s="697"/>
      <c r="I342" s="55" t="s">
        <v>0</v>
      </c>
      <c r="J342" s="55" t="s">
        <v>16</v>
      </c>
      <c r="K342" s="55" t="s">
        <v>59</v>
      </c>
      <c r="L342" s="55" t="s">
        <v>5</v>
      </c>
      <c r="M342" s="64"/>
      <c r="N342" s="64"/>
      <c r="O342" s="64">
        <v>1828400</v>
      </c>
      <c r="P342" s="64">
        <v>1828300</v>
      </c>
      <c r="Q342" s="64">
        <v>1828300</v>
      </c>
      <c r="R342" s="64">
        <v>1828300</v>
      </c>
      <c r="S342" s="67">
        <v>3</v>
      </c>
      <c r="T342" s="52"/>
      <c r="U342" s="52"/>
      <c r="V342" s="52"/>
      <c r="W342" s="52"/>
      <c r="X342" s="52"/>
      <c r="Y342" s="52"/>
      <c r="Z342" s="45"/>
      <c r="AA342" s="45"/>
    </row>
    <row r="343" spans="1:27" ht="21.75" customHeight="1">
      <c r="A343" s="54"/>
      <c r="B343" s="531"/>
      <c r="C343" s="591"/>
      <c r="D343" s="699"/>
      <c r="E343" s="694"/>
      <c r="F343" s="570"/>
      <c r="G343" s="570"/>
      <c r="H343" s="697"/>
      <c r="I343" s="75" t="s">
        <v>4</v>
      </c>
      <c r="J343" s="75" t="s">
        <v>3</v>
      </c>
      <c r="K343" s="55" t="s">
        <v>57</v>
      </c>
      <c r="L343" s="77" t="s">
        <v>6</v>
      </c>
      <c r="M343" s="78">
        <v>4146900</v>
      </c>
      <c r="N343" s="78">
        <v>2858434.91</v>
      </c>
      <c r="O343" s="64"/>
      <c r="P343" s="64"/>
      <c r="Q343" s="64"/>
      <c r="R343" s="64"/>
      <c r="S343" s="65">
        <v>3</v>
      </c>
      <c r="U343" s="45"/>
      <c r="V343" s="45"/>
      <c r="W343" s="45"/>
      <c r="X343" s="45"/>
      <c r="Y343" s="45"/>
      <c r="Z343" s="45"/>
      <c r="AA343" s="45"/>
    </row>
    <row r="344" spans="1:27" ht="23.25" customHeight="1">
      <c r="A344" s="54"/>
      <c r="B344" s="531"/>
      <c r="C344" s="591"/>
      <c r="D344" s="699"/>
      <c r="E344" s="694"/>
      <c r="F344" s="570"/>
      <c r="G344" s="570"/>
      <c r="H344" s="697"/>
      <c r="I344" s="75" t="s">
        <v>4</v>
      </c>
      <c r="J344" s="75" t="s">
        <v>3</v>
      </c>
      <c r="K344" s="55" t="s">
        <v>57</v>
      </c>
      <c r="L344" s="77" t="s">
        <v>5</v>
      </c>
      <c r="M344" s="78"/>
      <c r="N344" s="78"/>
      <c r="O344" s="64">
        <v>4155600</v>
      </c>
      <c r="P344" s="64">
        <v>4976000</v>
      </c>
      <c r="Q344" s="64">
        <v>4976000</v>
      </c>
      <c r="R344" s="64">
        <v>4976000</v>
      </c>
      <c r="S344" s="65">
        <v>3</v>
      </c>
      <c r="U344" s="45"/>
      <c r="V344" s="45"/>
      <c r="W344" s="45"/>
      <c r="X344" s="45"/>
      <c r="Y344" s="45"/>
      <c r="Z344" s="45"/>
      <c r="AA344" s="45"/>
    </row>
    <row r="345" spans="1:27" ht="21" customHeight="1">
      <c r="A345" s="54"/>
      <c r="B345" s="531"/>
      <c r="C345" s="591"/>
      <c r="D345" s="699"/>
      <c r="E345" s="694"/>
      <c r="F345" s="570"/>
      <c r="G345" s="570"/>
      <c r="H345" s="697"/>
      <c r="I345" s="77" t="s">
        <v>4</v>
      </c>
      <c r="J345" s="75" t="s">
        <v>3</v>
      </c>
      <c r="K345" s="55" t="s">
        <v>64</v>
      </c>
      <c r="L345" s="75" t="s">
        <v>6</v>
      </c>
      <c r="M345" s="64">
        <v>1271100</v>
      </c>
      <c r="N345" s="64">
        <v>738701.35</v>
      </c>
      <c r="O345" s="64"/>
      <c r="P345" s="64"/>
      <c r="Q345" s="64"/>
      <c r="R345" s="64"/>
      <c r="S345" s="65">
        <v>3</v>
      </c>
      <c r="T345" s="52"/>
      <c r="U345" s="52"/>
    </row>
    <row r="346" spans="1:27" ht="21.75" customHeight="1">
      <c r="A346" s="54"/>
      <c r="B346" s="531"/>
      <c r="C346" s="591"/>
      <c r="D346" s="699"/>
      <c r="E346" s="694"/>
      <c r="F346" s="570"/>
      <c r="G346" s="570"/>
      <c r="H346" s="697"/>
      <c r="I346" s="77" t="s">
        <v>4</v>
      </c>
      <c r="J346" s="75" t="s">
        <v>3</v>
      </c>
      <c r="K346" s="55" t="s">
        <v>64</v>
      </c>
      <c r="L346" s="75" t="s">
        <v>5</v>
      </c>
      <c r="M346" s="64"/>
      <c r="N346" s="64"/>
      <c r="O346" s="64">
        <v>1273700</v>
      </c>
      <c r="P346" s="64">
        <v>1428000</v>
      </c>
      <c r="Q346" s="64">
        <v>1428000</v>
      </c>
      <c r="R346" s="64">
        <v>1428000</v>
      </c>
      <c r="S346" s="65">
        <v>3</v>
      </c>
      <c r="T346" s="52"/>
      <c r="U346" s="52"/>
    </row>
    <row r="347" spans="1:27" ht="23.25" customHeight="1">
      <c r="A347" s="54"/>
      <c r="B347" s="531"/>
      <c r="C347" s="591"/>
      <c r="D347" s="699"/>
      <c r="E347" s="694"/>
      <c r="F347" s="570"/>
      <c r="G347" s="570"/>
      <c r="H347" s="697"/>
      <c r="I347" s="83" t="s">
        <v>4</v>
      </c>
      <c r="J347" s="75" t="s">
        <v>3</v>
      </c>
      <c r="K347" s="55" t="s">
        <v>62</v>
      </c>
      <c r="L347" s="75" t="s">
        <v>6</v>
      </c>
      <c r="M347" s="64">
        <v>3949200</v>
      </c>
      <c r="N347" s="64">
        <v>2172343.41</v>
      </c>
      <c r="O347" s="64"/>
      <c r="P347" s="64"/>
      <c r="Q347" s="64"/>
      <c r="R347" s="64"/>
      <c r="S347" s="65">
        <v>3</v>
      </c>
    </row>
    <row r="348" spans="1:27" ht="19.5" customHeight="1">
      <c r="A348" s="54"/>
      <c r="B348" s="532"/>
      <c r="C348" s="592"/>
      <c r="D348" s="699"/>
      <c r="E348" s="694"/>
      <c r="F348" s="570"/>
      <c r="G348" s="570"/>
      <c r="H348" s="697"/>
      <c r="I348" s="83" t="s">
        <v>4</v>
      </c>
      <c r="J348" s="75" t="s">
        <v>3</v>
      </c>
      <c r="K348" s="55" t="s">
        <v>62</v>
      </c>
      <c r="L348" s="75" t="s">
        <v>5</v>
      </c>
      <c r="M348" s="64"/>
      <c r="N348" s="64"/>
      <c r="O348" s="64">
        <v>3957400</v>
      </c>
      <c r="P348" s="64">
        <v>4335000</v>
      </c>
      <c r="Q348" s="64">
        <v>4335000</v>
      </c>
      <c r="R348" s="64">
        <v>4335000</v>
      </c>
      <c r="S348" s="65">
        <v>3</v>
      </c>
    </row>
    <row r="349" spans="1:27" ht="19.5" customHeight="1">
      <c r="A349" s="54"/>
      <c r="B349" s="651" t="s">
        <v>242</v>
      </c>
      <c r="C349" s="659" t="s">
        <v>77</v>
      </c>
      <c r="D349" s="699"/>
      <c r="E349" s="694"/>
      <c r="F349" s="570"/>
      <c r="G349" s="570"/>
      <c r="H349" s="697"/>
      <c r="I349" s="55" t="s">
        <v>0</v>
      </c>
      <c r="J349" s="55" t="s">
        <v>16</v>
      </c>
      <c r="K349" s="55" t="s">
        <v>60</v>
      </c>
      <c r="L349" s="66" t="s">
        <v>6</v>
      </c>
      <c r="M349" s="64">
        <v>485100</v>
      </c>
      <c r="N349" s="64">
        <v>278426.8</v>
      </c>
      <c r="O349" s="64"/>
      <c r="P349" s="64"/>
      <c r="Q349" s="64"/>
      <c r="R349" s="64"/>
      <c r="S349" s="67">
        <v>3</v>
      </c>
      <c r="T349" s="52"/>
      <c r="U349" s="52"/>
      <c r="V349" s="52"/>
      <c r="W349" s="52"/>
      <c r="X349" s="52"/>
      <c r="Y349" s="52"/>
      <c r="Z349" s="45"/>
      <c r="AA349" s="45"/>
    </row>
    <row r="350" spans="1:27" ht="17.25" customHeight="1">
      <c r="A350" s="54"/>
      <c r="B350" s="692"/>
      <c r="C350" s="660"/>
      <c r="D350" s="699"/>
      <c r="E350" s="694"/>
      <c r="F350" s="570"/>
      <c r="G350" s="570"/>
      <c r="H350" s="697"/>
      <c r="I350" s="55" t="s">
        <v>0</v>
      </c>
      <c r="J350" s="55" t="s">
        <v>16</v>
      </c>
      <c r="K350" s="55" t="s">
        <v>60</v>
      </c>
      <c r="L350" s="66" t="s">
        <v>5</v>
      </c>
      <c r="M350" s="64"/>
      <c r="N350" s="64"/>
      <c r="O350" s="64">
        <v>486000</v>
      </c>
      <c r="P350" s="64">
        <v>486000</v>
      </c>
      <c r="Q350" s="64">
        <v>546200</v>
      </c>
      <c r="R350" s="64">
        <v>546200</v>
      </c>
      <c r="S350" s="67">
        <v>3</v>
      </c>
      <c r="T350" s="52"/>
      <c r="U350" s="52"/>
      <c r="V350" s="52"/>
      <c r="W350" s="52"/>
      <c r="X350" s="52"/>
      <c r="Y350" s="52"/>
      <c r="Z350" s="45"/>
      <c r="AA350" s="45"/>
    </row>
    <row r="351" spans="1:27" ht="19.5" customHeight="1">
      <c r="A351" s="54"/>
      <c r="B351" s="531"/>
      <c r="C351" s="591"/>
      <c r="D351" s="699"/>
      <c r="E351" s="694"/>
      <c r="F351" s="570"/>
      <c r="G351" s="570"/>
      <c r="H351" s="697"/>
      <c r="I351" s="83" t="s">
        <v>4</v>
      </c>
      <c r="J351" s="75" t="s">
        <v>3</v>
      </c>
      <c r="K351" s="55" t="s">
        <v>63</v>
      </c>
      <c r="L351" s="75" t="s">
        <v>6</v>
      </c>
      <c r="M351" s="64">
        <v>1049900</v>
      </c>
      <c r="N351" s="64">
        <v>599046.13</v>
      </c>
      <c r="O351" s="64"/>
      <c r="P351" s="64"/>
      <c r="Q351" s="64"/>
      <c r="R351" s="64"/>
      <c r="S351" s="65">
        <v>3</v>
      </c>
      <c r="T351" s="52"/>
    </row>
    <row r="352" spans="1:27" ht="24" customHeight="1">
      <c r="A352" s="54"/>
      <c r="B352" s="531"/>
      <c r="C352" s="591"/>
      <c r="D352" s="699"/>
      <c r="E352" s="694"/>
      <c r="F352" s="570"/>
      <c r="G352" s="570"/>
      <c r="H352" s="697"/>
      <c r="I352" s="96" t="s">
        <v>4</v>
      </c>
      <c r="J352" s="81" t="s">
        <v>3</v>
      </c>
      <c r="K352" s="66" t="s">
        <v>63</v>
      </c>
      <c r="L352" s="81" t="s">
        <v>5</v>
      </c>
      <c r="M352" s="74"/>
      <c r="N352" s="74"/>
      <c r="O352" s="74">
        <v>1052000</v>
      </c>
      <c r="P352" s="74">
        <v>1152300</v>
      </c>
      <c r="Q352" s="74">
        <v>1294800</v>
      </c>
      <c r="R352" s="74">
        <v>1294800</v>
      </c>
      <c r="S352" s="67">
        <v>3</v>
      </c>
      <c r="T352" s="52"/>
    </row>
    <row r="353" spans="1:27" ht="21.75" customHeight="1">
      <c r="A353" s="54"/>
      <c r="B353" s="531"/>
      <c r="C353" s="591"/>
      <c r="D353" s="699"/>
      <c r="E353" s="694"/>
      <c r="F353" s="570"/>
      <c r="G353" s="570"/>
      <c r="H353" s="697"/>
      <c r="I353" s="77" t="s">
        <v>4</v>
      </c>
      <c r="J353" s="75" t="s">
        <v>3</v>
      </c>
      <c r="K353" s="55" t="s">
        <v>65</v>
      </c>
      <c r="L353" s="75" t="s">
        <v>6</v>
      </c>
      <c r="M353" s="64">
        <v>337900</v>
      </c>
      <c r="N353" s="64">
        <v>202546.34</v>
      </c>
      <c r="O353" s="64"/>
      <c r="P353" s="64"/>
      <c r="Q353" s="64"/>
      <c r="R353" s="64"/>
      <c r="S353" s="65">
        <v>3</v>
      </c>
    </row>
    <row r="354" spans="1:27" ht="19.5" customHeight="1">
      <c r="A354" s="54"/>
      <c r="B354" s="531"/>
      <c r="C354" s="591"/>
      <c r="D354" s="699"/>
      <c r="E354" s="694"/>
      <c r="F354" s="570"/>
      <c r="G354" s="570"/>
      <c r="H354" s="697"/>
      <c r="I354" s="77" t="s">
        <v>4</v>
      </c>
      <c r="J354" s="75" t="s">
        <v>3</v>
      </c>
      <c r="K354" s="55" t="s">
        <v>65</v>
      </c>
      <c r="L354" s="75" t="s">
        <v>5</v>
      </c>
      <c r="M354" s="64"/>
      <c r="N354" s="64"/>
      <c r="O354" s="64">
        <v>338600</v>
      </c>
      <c r="P354" s="64">
        <v>379600</v>
      </c>
      <c r="Q354" s="64">
        <v>426600</v>
      </c>
      <c r="R354" s="64">
        <v>426600</v>
      </c>
      <c r="S354" s="65">
        <v>3</v>
      </c>
    </row>
    <row r="355" spans="1:27" ht="21" customHeight="1">
      <c r="A355" s="54"/>
      <c r="B355" s="531"/>
      <c r="C355" s="591"/>
      <c r="D355" s="699"/>
      <c r="E355" s="694"/>
      <c r="F355" s="570"/>
      <c r="G355" s="570"/>
      <c r="H355" s="697"/>
      <c r="I355" s="75" t="s">
        <v>4</v>
      </c>
      <c r="J355" s="75" t="s">
        <v>3</v>
      </c>
      <c r="K355" s="55" t="s">
        <v>58</v>
      </c>
      <c r="L355" s="77" t="s">
        <v>6</v>
      </c>
      <c r="M355" s="78">
        <v>1102200</v>
      </c>
      <c r="N355" s="78">
        <v>784628.28</v>
      </c>
      <c r="O355" s="64"/>
      <c r="P355" s="64"/>
      <c r="Q355" s="64"/>
      <c r="R355" s="64"/>
      <c r="S355" s="65">
        <v>3</v>
      </c>
      <c r="U355" s="45"/>
      <c r="V355" s="45"/>
      <c r="W355" s="45"/>
      <c r="X355" s="45"/>
      <c r="Y355" s="45"/>
      <c r="Z355" s="45"/>
      <c r="AA355" s="45"/>
    </row>
    <row r="356" spans="1:27" ht="21.75" customHeight="1">
      <c r="A356" s="54"/>
      <c r="B356" s="532"/>
      <c r="C356" s="592"/>
      <c r="D356" s="700"/>
      <c r="E356" s="658"/>
      <c r="F356" s="581"/>
      <c r="G356" s="581"/>
      <c r="H356" s="698"/>
      <c r="I356" s="75" t="s">
        <v>4</v>
      </c>
      <c r="J356" s="75" t="s">
        <v>3</v>
      </c>
      <c r="K356" s="55" t="s">
        <v>58</v>
      </c>
      <c r="L356" s="77" t="s">
        <v>5</v>
      </c>
      <c r="M356" s="78"/>
      <c r="N356" s="78"/>
      <c r="O356" s="64">
        <v>1104700</v>
      </c>
      <c r="P356" s="64">
        <v>1322800</v>
      </c>
      <c r="Q356" s="64">
        <v>1486300</v>
      </c>
      <c r="R356" s="64">
        <v>1486300</v>
      </c>
      <c r="S356" s="65">
        <v>3</v>
      </c>
      <c r="U356" s="45"/>
      <c r="V356" s="45"/>
      <c r="W356" s="45"/>
      <c r="X356" s="45"/>
      <c r="Y356" s="45"/>
      <c r="Z356" s="45"/>
      <c r="AA356" s="45"/>
    </row>
    <row r="357" spans="1:27" ht="63.75" customHeight="1">
      <c r="A357" s="54"/>
      <c r="B357" s="651" t="s">
        <v>233</v>
      </c>
      <c r="C357" s="659" t="s">
        <v>200</v>
      </c>
      <c r="D357" s="533" t="s">
        <v>221</v>
      </c>
      <c r="E357" s="671" t="s">
        <v>232</v>
      </c>
      <c r="F357" s="647" t="s">
        <v>188</v>
      </c>
      <c r="G357" s="654" t="s">
        <v>201</v>
      </c>
      <c r="H357" s="655" t="s">
        <v>202</v>
      </c>
      <c r="I357" s="55" t="s">
        <v>0</v>
      </c>
      <c r="J357" s="55" t="s">
        <v>16</v>
      </c>
      <c r="K357" s="55" t="s">
        <v>90</v>
      </c>
      <c r="L357" s="55" t="s">
        <v>22</v>
      </c>
      <c r="M357" s="64">
        <v>113800</v>
      </c>
      <c r="N357" s="64">
        <v>104019.97</v>
      </c>
      <c r="O357" s="74"/>
      <c r="P357" s="74"/>
      <c r="Q357" s="74"/>
      <c r="R357" s="74"/>
      <c r="S357" s="67">
        <v>3</v>
      </c>
      <c r="U357" s="45"/>
      <c r="V357" s="45"/>
      <c r="W357" s="45"/>
      <c r="X357" s="45"/>
      <c r="Y357" s="45"/>
      <c r="Z357" s="45"/>
      <c r="AA357" s="45"/>
    </row>
    <row r="358" spans="1:27" s="45" customFormat="1" ht="67.5" customHeight="1">
      <c r="A358" s="54"/>
      <c r="B358" s="531"/>
      <c r="C358" s="699"/>
      <c r="D358" s="534"/>
      <c r="E358" s="672"/>
      <c r="F358" s="699"/>
      <c r="G358" s="699"/>
      <c r="H358" s="699"/>
      <c r="I358" s="66" t="s">
        <v>4</v>
      </c>
      <c r="J358" s="66" t="s">
        <v>3</v>
      </c>
      <c r="K358" s="66" t="s">
        <v>90</v>
      </c>
      <c r="L358" s="66" t="s">
        <v>22</v>
      </c>
      <c r="M358" s="74">
        <v>19900</v>
      </c>
      <c r="N358" s="74">
        <v>19900</v>
      </c>
      <c r="O358" s="64"/>
      <c r="P358" s="64"/>
      <c r="Q358" s="64"/>
      <c r="R358" s="64"/>
      <c r="S358" s="65">
        <v>3</v>
      </c>
      <c r="U358" s="46"/>
    </row>
    <row r="359" spans="1:27" s="45" customFormat="1" ht="66" customHeight="1">
      <c r="A359" s="54"/>
      <c r="B359" s="532"/>
      <c r="C359" s="700"/>
      <c r="D359" s="534"/>
      <c r="E359" s="672"/>
      <c r="F359" s="699"/>
      <c r="G359" s="699"/>
      <c r="H359" s="699"/>
      <c r="I359" s="55" t="s">
        <v>17</v>
      </c>
      <c r="J359" s="55" t="s">
        <v>16</v>
      </c>
      <c r="K359" s="55" t="s">
        <v>90</v>
      </c>
      <c r="L359" s="55" t="s">
        <v>9</v>
      </c>
      <c r="M359" s="64">
        <v>26800</v>
      </c>
      <c r="N359" s="64">
        <v>24517.77</v>
      </c>
      <c r="O359" s="64"/>
      <c r="P359" s="64"/>
      <c r="Q359" s="64"/>
      <c r="R359" s="64"/>
      <c r="S359" s="65">
        <v>3</v>
      </c>
      <c r="U359" s="46"/>
      <c r="V359" s="46"/>
      <c r="W359" s="46"/>
      <c r="X359" s="46"/>
      <c r="Y359" s="46"/>
      <c r="Z359" s="46"/>
      <c r="AA359" s="46"/>
    </row>
    <row r="360" spans="1:27" ht="61.5" customHeight="1">
      <c r="A360" s="54"/>
      <c r="B360" s="651" t="s">
        <v>243</v>
      </c>
      <c r="C360" s="659" t="s">
        <v>120</v>
      </c>
      <c r="D360" s="534"/>
      <c r="E360" s="672"/>
      <c r="F360" s="699"/>
      <c r="G360" s="699"/>
      <c r="H360" s="699"/>
      <c r="I360" s="55" t="s">
        <v>0</v>
      </c>
      <c r="J360" s="55" t="s">
        <v>16</v>
      </c>
      <c r="K360" s="55" t="s">
        <v>101</v>
      </c>
      <c r="L360" s="55" t="s">
        <v>22</v>
      </c>
      <c r="M360" s="74"/>
      <c r="N360" s="74"/>
      <c r="O360" s="64">
        <v>137700</v>
      </c>
      <c r="P360" s="64"/>
      <c r="Q360" s="64"/>
      <c r="R360" s="64"/>
      <c r="S360" s="67">
        <v>3</v>
      </c>
      <c r="T360" s="52"/>
      <c r="U360" s="52"/>
      <c r="V360" s="52"/>
      <c r="W360" s="52"/>
      <c r="X360" s="52"/>
      <c r="Y360" s="52"/>
      <c r="Z360" s="45"/>
      <c r="AA360" s="45"/>
    </row>
    <row r="361" spans="1:27" s="45" customFormat="1" ht="30" customHeight="1">
      <c r="A361" s="54"/>
      <c r="B361" s="531"/>
      <c r="C361" s="591"/>
      <c r="D361" s="534"/>
      <c r="E361" s="672"/>
      <c r="F361" s="699"/>
      <c r="G361" s="699"/>
      <c r="H361" s="699"/>
      <c r="I361" s="66" t="s">
        <v>4</v>
      </c>
      <c r="J361" s="66" t="s">
        <v>3</v>
      </c>
      <c r="K361" s="66" t="s">
        <v>101</v>
      </c>
      <c r="L361" s="66" t="s">
        <v>22</v>
      </c>
      <c r="M361" s="64"/>
      <c r="N361" s="64"/>
      <c r="O361" s="74">
        <v>37100</v>
      </c>
      <c r="P361" s="74"/>
      <c r="Q361" s="74"/>
      <c r="R361" s="74"/>
      <c r="S361" s="65">
        <v>3</v>
      </c>
      <c r="U361" s="46"/>
    </row>
    <row r="362" spans="1:27" s="45" customFormat="1" ht="157.5" customHeight="1">
      <c r="A362" s="54"/>
      <c r="B362" s="532"/>
      <c r="C362" s="592"/>
      <c r="D362" s="534"/>
      <c r="E362" s="673"/>
      <c r="F362" s="700"/>
      <c r="G362" s="700"/>
      <c r="H362" s="700"/>
      <c r="I362" s="55" t="s">
        <v>17</v>
      </c>
      <c r="J362" s="55" t="s">
        <v>16</v>
      </c>
      <c r="K362" s="55" t="s">
        <v>101</v>
      </c>
      <c r="L362" s="55" t="s">
        <v>9</v>
      </c>
      <c r="M362" s="64"/>
      <c r="N362" s="64"/>
      <c r="O362" s="64">
        <v>38500</v>
      </c>
      <c r="P362" s="64"/>
      <c r="Q362" s="64"/>
      <c r="R362" s="64"/>
      <c r="S362" s="65">
        <v>3</v>
      </c>
      <c r="U362" s="46"/>
      <c r="V362" s="46"/>
      <c r="W362" s="46"/>
      <c r="X362" s="46"/>
      <c r="Y362" s="46"/>
      <c r="Z362" s="46"/>
      <c r="AA362" s="46"/>
    </row>
    <row r="363" spans="1:27" ht="61.5" customHeight="1">
      <c r="A363" s="54"/>
      <c r="B363" s="651" t="s">
        <v>244</v>
      </c>
      <c r="C363" s="659" t="s">
        <v>203</v>
      </c>
      <c r="D363" s="534"/>
      <c r="E363" s="652" t="s">
        <v>231</v>
      </c>
      <c r="F363" s="647" t="s">
        <v>188</v>
      </c>
      <c r="G363" s="654">
        <v>44382</v>
      </c>
      <c r="H363" s="655" t="s">
        <v>195</v>
      </c>
      <c r="I363" s="55" t="s">
        <v>0</v>
      </c>
      <c r="J363" s="55" t="s">
        <v>16</v>
      </c>
      <c r="K363" s="55" t="s">
        <v>101</v>
      </c>
      <c r="L363" s="55" t="s">
        <v>22</v>
      </c>
      <c r="M363" s="74"/>
      <c r="N363" s="74"/>
      <c r="O363" s="64"/>
      <c r="P363" s="64">
        <v>146600</v>
      </c>
      <c r="Q363" s="64">
        <v>146600</v>
      </c>
      <c r="R363" s="64">
        <v>146600</v>
      </c>
      <c r="S363" s="67">
        <v>3</v>
      </c>
      <c r="T363" s="52"/>
      <c r="U363" s="52"/>
      <c r="V363" s="52"/>
      <c r="W363" s="52"/>
      <c r="X363" s="52"/>
      <c r="Y363" s="52"/>
      <c r="Z363" s="45"/>
      <c r="AA363" s="45"/>
    </row>
    <row r="364" spans="1:27" s="45" customFormat="1" ht="30" customHeight="1">
      <c r="A364" s="54"/>
      <c r="B364" s="531"/>
      <c r="C364" s="591"/>
      <c r="D364" s="534"/>
      <c r="E364" s="635"/>
      <c r="F364" s="534"/>
      <c r="G364" s="570"/>
      <c r="H364" s="580"/>
      <c r="I364" s="66" t="s">
        <v>4</v>
      </c>
      <c r="J364" s="66" t="s">
        <v>3</v>
      </c>
      <c r="K364" s="66" t="s">
        <v>101</v>
      </c>
      <c r="L364" s="66" t="s">
        <v>22</v>
      </c>
      <c r="M364" s="64">
        <v>0</v>
      </c>
      <c r="N364" s="64">
        <v>0</v>
      </c>
      <c r="O364" s="74"/>
      <c r="P364" s="74">
        <v>40700</v>
      </c>
      <c r="Q364" s="74">
        <v>40700</v>
      </c>
      <c r="R364" s="74">
        <v>40700</v>
      </c>
      <c r="S364" s="65">
        <v>3</v>
      </c>
      <c r="U364" s="46"/>
    </row>
    <row r="365" spans="1:27" s="45" customFormat="1" ht="180" customHeight="1">
      <c r="A365" s="54"/>
      <c r="B365" s="532"/>
      <c r="C365" s="592"/>
      <c r="D365" s="535"/>
      <c r="E365" s="653"/>
      <c r="F365" s="535"/>
      <c r="G365" s="581"/>
      <c r="H365" s="656"/>
      <c r="I365" s="55" t="s">
        <v>17</v>
      </c>
      <c r="J365" s="55" t="s">
        <v>16</v>
      </c>
      <c r="K365" s="55" t="s">
        <v>101</v>
      </c>
      <c r="L365" s="55" t="s">
        <v>9</v>
      </c>
      <c r="M365" s="64"/>
      <c r="N365" s="64"/>
      <c r="O365" s="64"/>
      <c r="P365" s="64">
        <v>30100</v>
      </c>
      <c r="Q365" s="64">
        <v>30100</v>
      </c>
      <c r="R365" s="64">
        <v>30100</v>
      </c>
      <c r="S365" s="65">
        <v>3</v>
      </c>
      <c r="U365" s="46"/>
      <c r="V365" s="46"/>
      <c r="W365" s="46"/>
      <c r="X365" s="46"/>
      <c r="Y365" s="46"/>
      <c r="Z365" s="46"/>
      <c r="AA365" s="46"/>
    </row>
    <row r="366" spans="1:27" s="371" customFormat="1" ht="12.75">
      <c r="A366" s="542" t="s">
        <v>1213</v>
      </c>
      <c r="B366" s="543"/>
      <c r="C366" s="544"/>
      <c r="D366" s="393"/>
      <c r="E366" s="394"/>
      <c r="F366" s="395"/>
      <c r="G366" s="395"/>
      <c r="H366" s="395"/>
      <c r="I366" s="396"/>
      <c r="J366" s="397"/>
      <c r="K366" s="397"/>
      <c r="L366" s="397"/>
      <c r="M366" s="398">
        <f>M286+M287+M288+M289+M290+M291+M292+M293+M296+M341+M342+M349+M350+M298+M299+M301+M360+M357+M302+M315+M316+M355+M344+M318+M319+M345+M354+M320+M321+M326+M327+M347+M352+M358+M361+M330+M331+M335+M359+M362+M317+M332+M351+M348+M353+M346+M343+M356+M300</f>
        <v>74277848</v>
      </c>
      <c r="N366" s="398">
        <f>N286+N287+N288+N289+N290+N291+N292+N293+N296+N341+N342+N349+N350+N298+N299+N301+N360+N357+N302+N315+N316+N355+N344+N318+N319+N345+N354+N320+N321+N326+N327+N347+N352+N358+N361+N330+N331+N335+N359+N362+N317+N332+N351+N348+N353+N346+N343+N356+N300</f>
        <v>68584628.350000009</v>
      </c>
      <c r="O366" s="398">
        <f>O286+O287+O288+O289+O290+O291+O292+O293+O296+O341+O342+O349+O350+O298+O299+O301+O360+O357+O302+O315+O316+O355+O344+O318+O319+O345+O354+O320+O321+O326+O327+O347+O352+O358+O361+O330+O331+O335+O359+O362+O317+O332+O351+O348+O353+O346+O343+O356+O300+O333+O329+O297+O294</f>
        <v>82458880</v>
      </c>
      <c r="P366" s="398">
        <f>P286+P287+P288+P289+P290+P291+P292+P293+P296+P341+P342+P349+P350+P298+P299+P301+P360+P357+P302+P315+P316+P355+P344+P318+P319+P345+P354+P320+P321+P326+P327+P347+P352+P358+P361+P330+P331+P335+P359+P362+P317+P332+P351+P348+P353+P346+P343+P356+P300+P333+P329+P297+P294+P295+P334+P328+P325+P324+P363+P364+P365</f>
        <v>87158000</v>
      </c>
      <c r="Q366" s="398">
        <f>Q286+Q287+Q288+Q289+Q290+Q291+Q292+Q293+Q296+Q341+Q342+Q349+Q350+Q298+Q299+Q301+Q360+Q357+Q302+Q315+Q316+Q355+Q344+Q318+Q319+Q345+Q354+Q320+Q321+Q326+Q327+Q347+Q352+Q358+Q361+Q330+Q331+Q335+Q359+Q362+Q317+Q332+Q351+Q348+Q353+Q346+Q343+Q356+Q300+Q333+Q329+Q297+Q294+Q295+Q334+Q328+Q325+Q324+Q363+Q364+Q365</f>
        <v>85173800</v>
      </c>
      <c r="R366" s="398">
        <f>R286+R287+R288+R289+R290+R291+R292+R293+R296+R341+R342+R349+R350+R298+R299+R301+R360+R357+R302+R315+R316+R355+R344+R318+R319+R345+R354+R320+R321+R326+R327+R347+R352+R358+R361+R330+R331+R335+R359+R362+R317+R332+R351+R348+R353+R346+R343+R356+R300+R333+R329+R297+R294+R295+R334+R328+R325+R324+R322+R323+R363+R364+R365</f>
        <v>91005200</v>
      </c>
      <c r="S366" s="399"/>
      <c r="U366" s="372"/>
      <c r="V366" s="372"/>
      <c r="W366" s="372"/>
      <c r="X366" s="372"/>
      <c r="Y366" s="372"/>
      <c r="Z366" s="372"/>
      <c r="AA366" s="372"/>
    </row>
    <row r="367" spans="1:27" s="376" customFormat="1" ht="22.5" customHeight="1">
      <c r="A367" s="724" t="s">
        <v>246</v>
      </c>
      <c r="B367" s="725"/>
      <c r="C367" s="725"/>
      <c r="D367" s="725"/>
      <c r="E367" s="725"/>
      <c r="F367" s="725"/>
      <c r="G367" s="725"/>
      <c r="H367" s="725"/>
      <c r="I367" s="725"/>
      <c r="J367" s="725"/>
      <c r="K367" s="725"/>
      <c r="L367" s="725"/>
      <c r="M367" s="725"/>
      <c r="N367" s="725"/>
      <c r="O367" s="725"/>
      <c r="P367" s="725"/>
      <c r="Q367" s="725"/>
      <c r="R367" s="725"/>
      <c r="S367" s="726"/>
    </row>
    <row r="368" spans="1:27" s="97" customFormat="1" ht="48.75" customHeight="1">
      <c r="A368" s="508" t="s">
        <v>24</v>
      </c>
      <c r="B368" s="507" t="s">
        <v>245</v>
      </c>
      <c r="C368" s="508" t="s">
        <v>18</v>
      </c>
      <c r="D368" s="508" t="s">
        <v>133</v>
      </c>
      <c r="E368" s="510" t="s">
        <v>10</v>
      </c>
      <c r="F368" s="508" t="s">
        <v>11</v>
      </c>
      <c r="G368" s="508" t="s">
        <v>163</v>
      </c>
      <c r="H368" s="507" t="s">
        <v>23</v>
      </c>
      <c r="I368" s="731" t="s">
        <v>12</v>
      </c>
      <c r="J368" s="731" t="s">
        <v>13</v>
      </c>
      <c r="K368" s="731" t="s">
        <v>14</v>
      </c>
      <c r="L368" s="731" t="s">
        <v>15</v>
      </c>
      <c r="M368" s="733" t="s">
        <v>71</v>
      </c>
      <c r="N368" s="734"/>
      <c r="O368" s="734"/>
      <c r="P368" s="734"/>
      <c r="Q368" s="735"/>
      <c r="R368" s="736"/>
      <c r="S368" s="508" t="s">
        <v>1</v>
      </c>
    </row>
    <row r="369" spans="1:22" s="97" customFormat="1" ht="41.25" customHeight="1">
      <c r="A369" s="727"/>
      <c r="B369" s="507"/>
      <c r="C369" s="727"/>
      <c r="D369" s="727"/>
      <c r="E369" s="511"/>
      <c r="F369" s="727"/>
      <c r="G369" s="729"/>
      <c r="H369" s="507"/>
      <c r="I369" s="731"/>
      <c r="J369" s="731"/>
      <c r="K369" s="731"/>
      <c r="L369" s="731"/>
      <c r="M369" s="737">
        <v>2020</v>
      </c>
      <c r="N369" s="738"/>
      <c r="O369" s="508">
        <v>2021</v>
      </c>
      <c r="P369" s="508">
        <v>2022</v>
      </c>
      <c r="Q369" s="508">
        <v>2023</v>
      </c>
      <c r="R369" s="508">
        <v>2024</v>
      </c>
      <c r="S369" s="727"/>
    </row>
    <row r="370" spans="1:22" s="97" customFormat="1" ht="48.75" customHeight="1">
      <c r="A370" s="727"/>
      <c r="B370" s="508"/>
      <c r="C370" s="728"/>
      <c r="D370" s="728"/>
      <c r="E370" s="512"/>
      <c r="F370" s="727"/>
      <c r="G370" s="730"/>
      <c r="H370" s="508"/>
      <c r="I370" s="732"/>
      <c r="J370" s="732"/>
      <c r="K370" s="732"/>
      <c r="L370" s="732"/>
      <c r="M370" s="379" t="s">
        <v>25</v>
      </c>
      <c r="N370" s="379" t="s">
        <v>26</v>
      </c>
      <c r="O370" s="727"/>
      <c r="P370" s="727"/>
      <c r="Q370" s="727"/>
      <c r="R370" s="727"/>
      <c r="S370" s="727"/>
    </row>
    <row r="371" spans="1:22" s="97" customFormat="1">
      <c r="A371" s="161">
        <v>1</v>
      </c>
      <c r="B371" s="319">
        <v>2</v>
      </c>
      <c r="C371" s="28">
        <v>3</v>
      </c>
      <c r="D371" s="42">
        <v>4</v>
      </c>
      <c r="E371" s="359">
        <v>5</v>
      </c>
      <c r="F371" s="47">
        <v>6</v>
      </c>
      <c r="G371" s="47">
        <v>7</v>
      </c>
      <c r="H371" s="47">
        <v>8</v>
      </c>
      <c r="I371" s="98" t="s">
        <v>46</v>
      </c>
      <c r="J371" s="98" t="s">
        <v>17</v>
      </c>
      <c r="K371" s="98" t="s">
        <v>47</v>
      </c>
      <c r="L371" s="98" t="s">
        <v>153</v>
      </c>
      <c r="M371" s="99">
        <v>13</v>
      </c>
      <c r="N371" s="99">
        <v>14</v>
      </c>
      <c r="O371" s="47">
        <v>15</v>
      </c>
      <c r="P371" s="100">
        <v>16</v>
      </c>
      <c r="Q371" s="101">
        <v>17</v>
      </c>
      <c r="R371" s="101">
        <v>18</v>
      </c>
      <c r="S371" s="101">
        <v>19</v>
      </c>
    </row>
    <row r="372" spans="1:22" s="97" customFormat="1">
      <c r="A372" s="739"/>
      <c r="B372" s="743" t="s">
        <v>247</v>
      </c>
      <c r="C372" s="743"/>
      <c r="D372" s="743"/>
      <c r="E372" s="743"/>
      <c r="F372" s="743"/>
      <c r="G372" s="743"/>
      <c r="H372" s="743"/>
      <c r="I372" s="743"/>
      <c r="J372" s="743"/>
      <c r="K372" s="743"/>
      <c r="L372" s="743"/>
      <c r="M372" s="105">
        <f>M373+M378+M387+M390+M393+M407+M399+M412+M415+M418+M421+M451+M456+M462+M465+M488+M518+M522+M525+M528+M579+M583+M433+M442+M449+M460+M468+M471+M474+M477+M480+M498+M562+M569+M571+M577+M587+M589+M591+M601+M604+M606+M611+M615+M617+M626+M629+M637+M642+M644+M647+M649+M652+M657+M662+M664+M667+M593</f>
        <v>640830229</v>
      </c>
      <c r="N372" s="105">
        <f>N373+N378+N387+N390+N399+N433+N442+N449+N468+N471+N474+N477+N480+N498+N562+N569+N571+N577+N587+N589+N591+N601+N604+N606+N611+N615+N617+N626+N629+N637+N642+N644+N647+N649+N652+N657+N662+N664+N667+N593+N393+N407+N412+N415+N418+N421+N451+N456+N460+N462+N465+N482+N484+N486+N488+N492+N494+N518+N522+N525+N528+N579+N583+N621</f>
        <v>620807036.80999994</v>
      </c>
      <c r="O372" s="106">
        <f>O373+O378+O387+O390+O393+O399+O407+O418+O421+O433+O442+O449+O451+O456+O462+O465+O468+O471+O474+O477+O480+O488+O498+O518+O562+O569+O571+O577+O579+O583+O587+O589+O591+O601+O604+O606+O611+O615+O617+O626+O629+O637+O644+O647+O649+O652+O657+O662+O664+O667+O593+O412++O415+O522+O525+O528+O482+O484+O486+O492+O494+O506+O621+O642+O376+O542+O424+O426+O429+O460+O496+O502+O510+O514+O535+O545+O558+O565+O581+O585+O655</f>
        <v>693465206.39999998</v>
      </c>
      <c r="P372" s="107">
        <f>P373+P378+P387+P390+P393+P399+P492+P494+P433+P442+P449+P451+P456+P468+P471+P474+P477+P480+P498+P518+P562+P569+P571+P577+P587+P589+P591+P601+P604+P606+P611+P615+P617+P626+P629+P637+P642+P644+P647+P649+P652+P657+P662+P664+P667+P593+P482+P484+P486+P506+P528+P376+P542+P502+P510+P514+P535+P565+P401+P404+P407+P412+P415+P418+P421+P424+P426+P429+P460+P462+P465+P488+P496+P522+P525+P545+P548+P551+P554+P556+P558+P573+P575+P595+P597+P599+P621+P623+P625+P655+P567</f>
        <v>715122100</v>
      </c>
      <c r="Q372" s="107">
        <f>Q373+Q378+Q387+Q390+Q393+Q399+Q492+Q494+Q433+Q442+Q449+Q451+Q456+Q468+Q471+Q474+Q477+Q480+Q498+Q518+Q562+Q569+Q571+Q577+Q587+Q589+Q591+Q601+Q604+Q606+Q611+Q615+Q617+Q626+Q629+Q637+Q642+Q644+Q647+Q649+Q652+Q657+Q662+Q664+Q667+Q593+Q482+Q484+Q486+Q506+Q528+Q376+Q542+Q621+Q502+Q510+Q514+Q535+Q565+Q625+Q623+Q401+Q404+Q488+Q496+Q548+Q551+Q554+Q556+Q558+Q573+Q575+Q595+Q597+Q599+Q655</f>
        <v>674761300</v>
      </c>
      <c r="R372" s="107">
        <f>R373+R378+R387+R390+R393+R399+R492+R494+R433+R442+R449+R451+R456+R468+R471+R474+R477+R480+R498+R518+R562+R569+R571+R577+R587+R589+R591+R601+R604+R606+R611+R615+R617+R626+R629+R637+R642+R644+R647+R649+R652+R657+R662+R664+R667+R593+R482+R484+R486+R506++R528+R376+R542+R621+R502+R510+R514+R535+R565+R625+R401+R404+R407+R488+R522+R545+R548+R551+R554+R556+R558+R573+R575+R595+R597+R599+R655</f>
        <v>668255400</v>
      </c>
      <c r="S372" s="118"/>
    </row>
    <row r="373" spans="1:22" s="97" customFormat="1" ht="39.75" customHeight="1">
      <c r="A373" s="740"/>
      <c r="B373" s="536" t="s">
        <v>248</v>
      </c>
      <c r="C373" s="533" t="s">
        <v>249</v>
      </c>
      <c r="D373" s="744" t="s">
        <v>250</v>
      </c>
      <c r="E373" s="538" t="s">
        <v>251</v>
      </c>
      <c r="F373" s="745" t="s">
        <v>188</v>
      </c>
      <c r="G373" s="747">
        <v>43466</v>
      </c>
      <c r="H373" s="745" t="s">
        <v>195</v>
      </c>
      <c r="I373" s="103" t="s">
        <v>16</v>
      </c>
      <c r="J373" s="103" t="s">
        <v>19</v>
      </c>
      <c r="K373" s="104" t="s">
        <v>252</v>
      </c>
      <c r="L373" s="103" t="s">
        <v>56</v>
      </c>
      <c r="M373" s="105">
        <f t="shared" ref="M373:R373" si="21">M374+M375</f>
        <v>2013100</v>
      </c>
      <c r="N373" s="105">
        <f t="shared" si="21"/>
        <v>2013100</v>
      </c>
      <c r="O373" s="106">
        <f t="shared" si="21"/>
        <v>0</v>
      </c>
      <c r="P373" s="107">
        <f t="shared" si="21"/>
        <v>0</v>
      </c>
      <c r="Q373" s="106">
        <f t="shared" si="21"/>
        <v>0</v>
      </c>
      <c r="R373" s="106">
        <f t="shared" si="21"/>
        <v>0</v>
      </c>
      <c r="S373" s="154"/>
      <c r="V373" s="102"/>
    </row>
    <row r="374" spans="1:22" s="97" customFormat="1" ht="26.25" customHeight="1">
      <c r="A374" s="740"/>
      <c r="B374" s="537"/>
      <c r="C374" s="534"/>
      <c r="D374" s="513"/>
      <c r="E374" s="538"/>
      <c r="F374" s="745"/>
      <c r="G374" s="745"/>
      <c r="H374" s="745"/>
      <c r="I374" s="103" t="s">
        <v>16</v>
      </c>
      <c r="J374" s="103" t="s">
        <v>19</v>
      </c>
      <c r="K374" s="104" t="s">
        <v>252</v>
      </c>
      <c r="L374" s="152" t="s">
        <v>8</v>
      </c>
      <c r="M374" s="105">
        <v>523100</v>
      </c>
      <c r="N374" s="105">
        <v>523100</v>
      </c>
      <c r="O374" s="106"/>
      <c r="P374" s="107"/>
      <c r="Q374" s="106"/>
      <c r="R374" s="106"/>
      <c r="S374" s="154">
        <v>3</v>
      </c>
    </row>
    <row r="375" spans="1:22" s="97" customFormat="1" ht="33.75" customHeight="1">
      <c r="A375" s="740"/>
      <c r="B375" s="307" t="s">
        <v>253</v>
      </c>
      <c r="C375" s="535"/>
      <c r="D375" s="514"/>
      <c r="E375" s="537"/>
      <c r="F375" s="746"/>
      <c r="G375" s="746"/>
      <c r="H375" s="746"/>
      <c r="I375" s="103" t="s">
        <v>16</v>
      </c>
      <c r="J375" s="103" t="s">
        <v>19</v>
      </c>
      <c r="K375" s="104" t="s">
        <v>252</v>
      </c>
      <c r="L375" s="103" t="s">
        <v>5</v>
      </c>
      <c r="M375" s="105">
        <v>1490000</v>
      </c>
      <c r="N375" s="105">
        <v>1490000</v>
      </c>
      <c r="O375" s="106"/>
      <c r="P375" s="107"/>
      <c r="Q375" s="106"/>
      <c r="R375" s="106"/>
      <c r="S375" s="154">
        <v>3</v>
      </c>
    </row>
    <row r="376" spans="1:22" s="97" customFormat="1" ht="85.5" customHeight="1">
      <c r="A376" s="740"/>
      <c r="B376" s="536" t="s">
        <v>254</v>
      </c>
      <c r="C376" s="748" t="s">
        <v>255</v>
      </c>
      <c r="D376" s="750" t="s">
        <v>256</v>
      </c>
      <c r="E376" s="308" t="s">
        <v>257</v>
      </c>
      <c r="F376" s="24" t="s">
        <v>188</v>
      </c>
      <c r="G376" s="110">
        <v>39814</v>
      </c>
      <c r="H376" s="24" t="s">
        <v>195</v>
      </c>
      <c r="I376" s="185" t="s">
        <v>0</v>
      </c>
      <c r="J376" s="185" t="s">
        <v>3</v>
      </c>
      <c r="K376" s="108" t="s">
        <v>252</v>
      </c>
      <c r="L376" s="185" t="s">
        <v>56</v>
      </c>
      <c r="M376" s="105">
        <f t="shared" ref="M376:R376" si="22">M377</f>
        <v>0</v>
      </c>
      <c r="N376" s="105">
        <f t="shared" si="22"/>
        <v>0</v>
      </c>
      <c r="O376" s="106">
        <f t="shared" si="22"/>
        <v>728100</v>
      </c>
      <c r="P376" s="109">
        <f t="shared" si="22"/>
        <v>942500</v>
      </c>
      <c r="Q376" s="153">
        <f t="shared" si="22"/>
        <v>0</v>
      </c>
      <c r="R376" s="153">
        <f t="shared" si="22"/>
        <v>0</v>
      </c>
      <c r="S376" s="154"/>
    </row>
    <row r="377" spans="1:22" s="97" customFormat="1" ht="76.5" customHeight="1">
      <c r="A377" s="740"/>
      <c r="B377" s="537"/>
      <c r="C377" s="749"/>
      <c r="D377" s="751"/>
      <c r="E377" s="307" t="s">
        <v>258</v>
      </c>
      <c r="F377" s="24" t="s">
        <v>188</v>
      </c>
      <c r="G377" s="110">
        <v>44197</v>
      </c>
      <c r="H377" s="24" t="s">
        <v>195</v>
      </c>
      <c r="I377" s="185" t="s">
        <v>0</v>
      </c>
      <c r="J377" s="185" t="s">
        <v>3</v>
      </c>
      <c r="K377" s="108" t="s">
        <v>252</v>
      </c>
      <c r="L377" s="185" t="s">
        <v>5</v>
      </c>
      <c r="M377" s="105"/>
      <c r="N377" s="105"/>
      <c r="O377" s="106">
        <v>728100</v>
      </c>
      <c r="P377" s="109">
        <v>942500</v>
      </c>
      <c r="Q377" s="153">
        <v>0</v>
      </c>
      <c r="R377" s="153">
        <v>0</v>
      </c>
      <c r="S377" s="154">
        <v>3</v>
      </c>
    </row>
    <row r="378" spans="1:22" s="97" customFormat="1" ht="57" customHeight="1">
      <c r="A378" s="740"/>
      <c r="B378" s="536" t="s">
        <v>259</v>
      </c>
      <c r="C378" s="533" t="s">
        <v>260</v>
      </c>
      <c r="D378" s="744" t="s">
        <v>256</v>
      </c>
      <c r="E378" s="530" t="s">
        <v>261</v>
      </c>
      <c r="F378" s="752" t="s">
        <v>188</v>
      </c>
      <c r="G378" s="755">
        <v>39814</v>
      </c>
      <c r="H378" s="755" t="s">
        <v>195</v>
      </c>
      <c r="I378" s="108" t="s">
        <v>0</v>
      </c>
      <c r="J378" s="108" t="s">
        <v>3</v>
      </c>
      <c r="K378" s="108" t="s">
        <v>262</v>
      </c>
      <c r="L378" s="108" t="s">
        <v>56</v>
      </c>
      <c r="M378" s="105">
        <f>SUM(M379:M386)</f>
        <v>10126700</v>
      </c>
      <c r="N378" s="105">
        <f>SUM(N379:N386)</f>
        <v>9899171.5199999996</v>
      </c>
      <c r="O378" s="106">
        <f>SUM(O379:O386)</f>
        <v>13453615</v>
      </c>
      <c r="P378" s="106">
        <f>P386+P384+P379+P380+P381+P382+P385+P383</f>
        <v>12814442</v>
      </c>
      <c r="Q378" s="106">
        <f>Q386+Q384+Q379+Q380+Q381+Q382+Q385+Q383</f>
        <v>12172800</v>
      </c>
      <c r="R378" s="106">
        <f>R386+R384+R379+R380+R381+R382+R385+R383</f>
        <v>12172800</v>
      </c>
      <c r="S378" s="111"/>
    </row>
    <row r="379" spans="1:22" s="97" customFormat="1">
      <c r="A379" s="741"/>
      <c r="B379" s="531"/>
      <c r="C379" s="534"/>
      <c r="D379" s="513"/>
      <c r="E379" s="531"/>
      <c r="F379" s="753"/>
      <c r="G379" s="753"/>
      <c r="H379" s="753"/>
      <c r="I379" s="103" t="s">
        <v>0</v>
      </c>
      <c r="J379" s="103" t="s">
        <v>3</v>
      </c>
      <c r="K379" s="152" t="s">
        <v>262</v>
      </c>
      <c r="L379" s="103" t="s">
        <v>20</v>
      </c>
      <c r="M379" s="105">
        <v>2984967.93</v>
      </c>
      <c r="N379" s="105">
        <v>2995318.66</v>
      </c>
      <c r="O379" s="106">
        <v>3252400</v>
      </c>
      <c r="P379" s="107">
        <v>3487100</v>
      </c>
      <c r="Q379" s="106">
        <v>3487100</v>
      </c>
      <c r="R379" s="106">
        <v>3487100</v>
      </c>
      <c r="S379" s="30">
        <v>3</v>
      </c>
    </row>
    <row r="380" spans="1:22" s="97" customFormat="1">
      <c r="A380" s="741"/>
      <c r="B380" s="531"/>
      <c r="C380" s="534"/>
      <c r="D380" s="513"/>
      <c r="E380" s="531"/>
      <c r="F380" s="753"/>
      <c r="G380" s="753"/>
      <c r="H380" s="753"/>
      <c r="I380" s="103" t="s">
        <v>0</v>
      </c>
      <c r="J380" s="103" t="s">
        <v>263</v>
      </c>
      <c r="K380" s="152" t="s">
        <v>262</v>
      </c>
      <c r="L380" s="103" t="s">
        <v>20</v>
      </c>
      <c r="M380" s="105">
        <v>10352.07</v>
      </c>
      <c r="N380" s="105"/>
      <c r="O380" s="106"/>
      <c r="P380" s="107"/>
      <c r="Q380" s="106"/>
      <c r="R380" s="106"/>
      <c r="S380" s="30">
        <v>3</v>
      </c>
    </row>
    <row r="381" spans="1:22" s="97" customFormat="1">
      <c r="A381" s="741"/>
      <c r="B381" s="531"/>
      <c r="C381" s="534"/>
      <c r="D381" s="513"/>
      <c r="E381" s="531"/>
      <c r="F381" s="753"/>
      <c r="G381" s="753"/>
      <c r="H381" s="753"/>
      <c r="I381" s="103" t="s">
        <v>0</v>
      </c>
      <c r="J381" s="103" t="s">
        <v>3</v>
      </c>
      <c r="K381" s="152" t="s">
        <v>262</v>
      </c>
      <c r="L381" s="103" t="s">
        <v>37</v>
      </c>
      <c r="M381" s="105">
        <v>893080</v>
      </c>
      <c r="N381" s="105">
        <v>892611.38</v>
      </c>
      <c r="O381" s="106">
        <v>982200</v>
      </c>
      <c r="P381" s="107">
        <v>1053200</v>
      </c>
      <c r="Q381" s="106">
        <v>1053200</v>
      </c>
      <c r="R381" s="106">
        <v>1053200</v>
      </c>
      <c r="S381" s="30">
        <v>3</v>
      </c>
    </row>
    <row r="382" spans="1:22" s="97" customFormat="1">
      <c r="A382" s="741"/>
      <c r="B382" s="531"/>
      <c r="C382" s="534"/>
      <c r="D382" s="513"/>
      <c r="E382" s="531"/>
      <c r="F382" s="753"/>
      <c r="G382" s="753"/>
      <c r="H382" s="753"/>
      <c r="I382" s="103" t="s">
        <v>0</v>
      </c>
      <c r="J382" s="103" t="s">
        <v>3</v>
      </c>
      <c r="K382" s="152" t="s">
        <v>262</v>
      </c>
      <c r="L382" s="103" t="s">
        <v>22</v>
      </c>
      <c r="M382" s="105">
        <v>11100</v>
      </c>
      <c r="N382" s="105">
        <v>9934</v>
      </c>
      <c r="O382" s="106">
        <v>49000</v>
      </c>
      <c r="P382" s="107">
        <v>31000</v>
      </c>
      <c r="Q382" s="106">
        <v>31000</v>
      </c>
      <c r="R382" s="106">
        <v>31000</v>
      </c>
      <c r="S382" s="30">
        <v>3</v>
      </c>
    </row>
    <row r="383" spans="1:22" s="97" customFormat="1">
      <c r="A383" s="741"/>
      <c r="B383" s="531"/>
      <c r="C383" s="534"/>
      <c r="D383" s="513"/>
      <c r="E383" s="531"/>
      <c r="F383" s="753"/>
      <c r="G383" s="753"/>
      <c r="H383" s="753"/>
      <c r="I383" s="103" t="s">
        <v>0</v>
      </c>
      <c r="J383" s="103" t="s">
        <v>3</v>
      </c>
      <c r="K383" s="152" t="s">
        <v>262</v>
      </c>
      <c r="L383" s="103" t="s">
        <v>8</v>
      </c>
      <c r="M383" s="105">
        <v>6020100</v>
      </c>
      <c r="N383" s="105">
        <v>5794728.8099999996</v>
      </c>
      <c r="O383" s="106">
        <v>6747415</v>
      </c>
      <c r="P383" s="107">
        <v>6307342</v>
      </c>
      <c r="Q383" s="106">
        <v>5665700</v>
      </c>
      <c r="R383" s="106">
        <v>5665700</v>
      </c>
      <c r="S383" s="30">
        <v>3</v>
      </c>
    </row>
    <row r="384" spans="1:22" s="97" customFormat="1">
      <c r="A384" s="741"/>
      <c r="B384" s="531"/>
      <c r="C384" s="534"/>
      <c r="D384" s="513"/>
      <c r="E384" s="531"/>
      <c r="F384" s="753"/>
      <c r="G384" s="753"/>
      <c r="H384" s="753"/>
      <c r="I384" s="103" t="s">
        <v>0</v>
      </c>
      <c r="J384" s="103" t="s">
        <v>3</v>
      </c>
      <c r="K384" s="152" t="s">
        <v>262</v>
      </c>
      <c r="L384" s="103" t="s">
        <v>264</v>
      </c>
      <c r="M384" s="105"/>
      <c r="N384" s="105"/>
      <c r="O384" s="106">
        <v>2184600</v>
      </c>
      <c r="P384" s="107">
        <v>1697800</v>
      </c>
      <c r="Q384" s="106">
        <v>1697800</v>
      </c>
      <c r="R384" s="106">
        <v>1697800</v>
      </c>
      <c r="S384" s="30">
        <v>3</v>
      </c>
    </row>
    <row r="385" spans="1:19" s="97" customFormat="1">
      <c r="A385" s="741"/>
      <c r="B385" s="531"/>
      <c r="C385" s="534"/>
      <c r="D385" s="513"/>
      <c r="E385" s="531"/>
      <c r="F385" s="753"/>
      <c r="G385" s="753"/>
      <c r="H385" s="753"/>
      <c r="I385" s="103" t="s">
        <v>0</v>
      </c>
      <c r="J385" s="103" t="s">
        <v>3</v>
      </c>
      <c r="K385" s="152" t="s">
        <v>262</v>
      </c>
      <c r="L385" s="103" t="s">
        <v>7</v>
      </c>
      <c r="M385" s="105">
        <v>207022</v>
      </c>
      <c r="N385" s="105">
        <v>206502</v>
      </c>
      <c r="O385" s="106">
        <v>236000</v>
      </c>
      <c r="P385" s="107">
        <v>236500</v>
      </c>
      <c r="Q385" s="106">
        <v>236500</v>
      </c>
      <c r="R385" s="106">
        <v>236500</v>
      </c>
      <c r="S385" s="30">
        <v>3</v>
      </c>
    </row>
    <row r="386" spans="1:19" s="97" customFormat="1">
      <c r="A386" s="741"/>
      <c r="B386" s="532"/>
      <c r="C386" s="535"/>
      <c r="D386" s="514"/>
      <c r="E386" s="532"/>
      <c r="F386" s="754"/>
      <c r="G386" s="754"/>
      <c r="H386" s="754"/>
      <c r="I386" s="103" t="s">
        <v>0</v>
      </c>
      <c r="J386" s="103" t="s">
        <v>3</v>
      </c>
      <c r="K386" s="152" t="s">
        <v>262</v>
      </c>
      <c r="L386" s="103" t="s">
        <v>38</v>
      </c>
      <c r="M386" s="105">
        <v>78</v>
      </c>
      <c r="N386" s="105">
        <v>76.67</v>
      </c>
      <c r="O386" s="106">
        <v>2000</v>
      </c>
      <c r="P386" s="107">
        <v>1500</v>
      </c>
      <c r="Q386" s="106">
        <v>1500</v>
      </c>
      <c r="R386" s="106">
        <v>1500</v>
      </c>
      <c r="S386" s="30">
        <v>3</v>
      </c>
    </row>
    <row r="387" spans="1:19" s="97" customFormat="1" ht="92.25" customHeight="1">
      <c r="A387" s="741"/>
      <c r="B387" s="536" t="s">
        <v>265</v>
      </c>
      <c r="C387" s="533" t="s">
        <v>266</v>
      </c>
      <c r="D387" s="744" t="s">
        <v>250</v>
      </c>
      <c r="E387" s="308" t="s">
        <v>267</v>
      </c>
      <c r="F387" s="47" t="s">
        <v>188</v>
      </c>
      <c r="G387" s="112">
        <v>39814</v>
      </c>
      <c r="H387" s="47" t="s">
        <v>195</v>
      </c>
      <c r="I387" s="152" t="s">
        <v>0</v>
      </c>
      <c r="J387" s="152" t="s">
        <v>3</v>
      </c>
      <c r="K387" s="152" t="s">
        <v>268</v>
      </c>
      <c r="L387" s="152" t="s">
        <v>56</v>
      </c>
      <c r="M387" s="105">
        <f t="shared" ref="M387:R387" si="23">M388+M389</f>
        <v>94214400</v>
      </c>
      <c r="N387" s="105">
        <f t="shared" si="23"/>
        <v>94213964</v>
      </c>
      <c r="O387" s="106">
        <f>O388+O389</f>
        <v>114126241</v>
      </c>
      <c r="P387" s="107">
        <f t="shared" si="23"/>
        <v>116604808</v>
      </c>
      <c r="Q387" s="106">
        <f t="shared" si="23"/>
        <v>111444100</v>
      </c>
      <c r="R387" s="106">
        <f t="shared" si="23"/>
        <v>111444100</v>
      </c>
      <c r="S387" s="30"/>
    </row>
    <row r="388" spans="1:19" s="97" customFormat="1" ht="186.75" customHeight="1">
      <c r="A388" s="741"/>
      <c r="B388" s="538"/>
      <c r="C388" s="534"/>
      <c r="D388" s="513"/>
      <c r="E388" s="360" t="s">
        <v>269</v>
      </c>
      <c r="F388" s="142" t="s">
        <v>188</v>
      </c>
      <c r="G388" s="143">
        <v>43831</v>
      </c>
      <c r="H388" s="142" t="s">
        <v>195</v>
      </c>
      <c r="I388" s="152" t="s">
        <v>0</v>
      </c>
      <c r="J388" s="152" t="s">
        <v>3</v>
      </c>
      <c r="K388" s="152" t="s">
        <v>268</v>
      </c>
      <c r="L388" s="152" t="s">
        <v>6</v>
      </c>
      <c r="M388" s="105">
        <v>93199400</v>
      </c>
      <c r="N388" s="105">
        <v>93199400</v>
      </c>
      <c r="O388" s="106">
        <v>101197400</v>
      </c>
      <c r="P388" s="107">
        <v>112581134</v>
      </c>
      <c r="Q388" s="106">
        <v>111444100</v>
      </c>
      <c r="R388" s="106">
        <v>111444100</v>
      </c>
      <c r="S388" s="30">
        <v>3</v>
      </c>
    </row>
    <row r="389" spans="1:19" s="97" customFormat="1" ht="143.25" customHeight="1">
      <c r="A389" s="740"/>
      <c r="B389" s="537"/>
      <c r="C389" s="535"/>
      <c r="D389" s="514"/>
      <c r="E389" s="361" t="s">
        <v>270</v>
      </c>
      <c r="F389" s="25" t="s">
        <v>188</v>
      </c>
      <c r="G389" s="116" t="s">
        <v>271</v>
      </c>
      <c r="H389" s="25" t="s">
        <v>195</v>
      </c>
      <c r="I389" s="103" t="s">
        <v>0</v>
      </c>
      <c r="J389" s="103" t="s">
        <v>3</v>
      </c>
      <c r="K389" s="152" t="s">
        <v>268</v>
      </c>
      <c r="L389" s="103" t="s">
        <v>5</v>
      </c>
      <c r="M389" s="105">
        <v>1015000</v>
      </c>
      <c r="N389" s="105">
        <v>1014564</v>
      </c>
      <c r="O389" s="106">
        <v>12928841</v>
      </c>
      <c r="P389" s="107">
        <v>4023674</v>
      </c>
      <c r="Q389" s="106">
        <v>0</v>
      </c>
      <c r="R389" s="106">
        <v>0</v>
      </c>
      <c r="S389" s="30">
        <v>3</v>
      </c>
    </row>
    <row r="390" spans="1:19" s="97" customFormat="1" ht="184.5" customHeight="1">
      <c r="A390" s="740"/>
      <c r="B390" s="536" t="s">
        <v>272</v>
      </c>
      <c r="C390" s="533" t="s">
        <v>273</v>
      </c>
      <c r="D390" s="744" t="s">
        <v>250</v>
      </c>
      <c r="E390" s="360" t="s">
        <v>274</v>
      </c>
      <c r="F390" s="114" t="s">
        <v>188</v>
      </c>
      <c r="G390" s="110">
        <v>44110</v>
      </c>
      <c r="H390" s="24" t="s">
        <v>195</v>
      </c>
      <c r="I390" s="104" t="s">
        <v>0</v>
      </c>
      <c r="J390" s="108" t="s">
        <v>3</v>
      </c>
      <c r="K390" s="108" t="s">
        <v>275</v>
      </c>
      <c r="L390" s="108" t="s">
        <v>56</v>
      </c>
      <c r="M390" s="105">
        <f t="shared" ref="M390:R390" si="24">M391+M392</f>
        <v>3000000</v>
      </c>
      <c r="N390" s="105">
        <f t="shared" si="24"/>
        <v>1125617.55</v>
      </c>
      <c r="O390" s="106">
        <f t="shared" si="24"/>
        <v>1847500</v>
      </c>
      <c r="P390" s="107">
        <f t="shared" si="24"/>
        <v>900000</v>
      </c>
      <c r="Q390" s="106">
        <f t="shared" si="24"/>
        <v>900000</v>
      </c>
      <c r="R390" s="106">
        <f t="shared" si="24"/>
        <v>900000</v>
      </c>
      <c r="S390" s="113"/>
    </row>
    <row r="391" spans="1:19" s="97" customFormat="1" ht="45" customHeight="1">
      <c r="A391" s="740"/>
      <c r="B391" s="756"/>
      <c r="C391" s="534"/>
      <c r="D391" s="513"/>
      <c r="E391" s="758" t="s">
        <v>276</v>
      </c>
      <c r="F391" s="760" t="s">
        <v>188</v>
      </c>
      <c r="G391" s="755">
        <v>40634</v>
      </c>
      <c r="H391" s="752" t="s">
        <v>195</v>
      </c>
      <c r="I391" s="152" t="s">
        <v>0</v>
      </c>
      <c r="J391" s="152" t="s">
        <v>3</v>
      </c>
      <c r="K391" s="152" t="s">
        <v>275</v>
      </c>
      <c r="L391" s="152" t="s">
        <v>22</v>
      </c>
      <c r="M391" s="105">
        <v>3000000</v>
      </c>
      <c r="N391" s="105">
        <v>1125617.55</v>
      </c>
      <c r="O391" s="106">
        <v>1829200</v>
      </c>
      <c r="P391" s="107">
        <v>891000</v>
      </c>
      <c r="Q391" s="106">
        <v>891000</v>
      </c>
      <c r="R391" s="106">
        <v>891000</v>
      </c>
      <c r="S391" s="115">
        <v>3</v>
      </c>
    </row>
    <row r="392" spans="1:19" s="97" customFormat="1" ht="99.75" customHeight="1">
      <c r="A392" s="740"/>
      <c r="B392" s="757"/>
      <c r="C392" s="535"/>
      <c r="D392" s="514"/>
      <c r="E392" s="759"/>
      <c r="F392" s="761"/>
      <c r="G392" s="762"/>
      <c r="H392" s="746"/>
      <c r="I392" s="108" t="s">
        <v>0</v>
      </c>
      <c r="J392" s="108" t="s">
        <v>3</v>
      </c>
      <c r="K392" s="108" t="s">
        <v>275</v>
      </c>
      <c r="L392" s="108" t="s">
        <v>8</v>
      </c>
      <c r="M392" s="105"/>
      <c r="N392" s="105"/>
      <c r="O392" s="106">
        <v>18300</v>
      </c>
      <c r="P392" s="109">
        <v>9000</v>
      </c>
      <c r="Q392" s="153">
        <v>9000</v>
      </c>
      <c r="R392" s="106">
        <v>9000</v>
      </c>
      <c r="S392" s="117">
        <v>3</v>
      </c>
    </row>
    <row r="393" spans="1:19" s="97" customFormat="1" ht="62.25" customHeight="1">
      <c r="A393" s="741"/>
      <c r="B393" s="530" t="s">
        <v>277</v>
      </c>
      <c r="C393" s="533" t="s">
        <v>278</v>
      </c>
      <c r="D393" s="744" t="s">
        <v>256</v>
      </c>
      <c r="E393" s="763" t="s">
        <v>279</v>
      </c>
      <c r="F393" s="752" t="s">
        <v>188</v>
      </c>
      <c r="G393" s="755">
        <v>43894</v>
      </c>
      <c r="H393" s="752" t="s">
        <v>195</v>
      </c>
      <c r="I393" s="152" t="s">
        <v>0</v>
      </c>
      <c r="J393" s="152" t="s">
        <v>3</v>
      </c>
      <c r="K393" s="152" t="s">
        <v>280</v>
      </c>
      <c r="L393" s="152" t="s">
        <v>56</v>
      </c>
      <c r="M393" s="105">
        <f>M397+M394+M395+M396+M398</f>
        <v>95120100</v>
      </c>
      <c r="N393" s="105">
        <f>N398+N397+N394+N396+N395</f>
        <v>95120100</v>
      </c>
      <c r="O393" s="106">
        <f>O397+O782+O398+O394+O395+O396</f>
        <v>90900000</v>
      </c>
      <c r="P393" s="109">
        <f>P397+P398+P394+P395+P396</f>
        <v>94690000</v>
      </c>
      <c r="Q393" s="153">
        <f>Q397+Q398+Q394+Q395+Q396</f>
        <v>94740000</v>
      </c>
      <c r="R393" s="153">
        <f>R397+R398+R394+R395+R396</f>
        <v>94740000</v>
      </c>
      <c r="S393" s="154"/>
    </row>
    <row r="394" spans="1:19" s="97" customFormat="1">
      <c r="A394" s="741"/>
      <c r="B394" s="531"/>
      <c r="C394" s="534"/>
      <c r="D394" s="513"/>
      <c r="E394" s="758"/>
      <c r="F394" s="745"/>
      <c r="G394" s="747"/>
      <c r="H394" s="745"/>
      <c r="I394" s="152" t="s">
        <v>0</v>
      </c>
      <c r="J394" s="152" t="s">
        <v>3</v>
      </c>
      <c r="K394" s="152" t="s">
        <v>280</v>
      </c>
      <c r="L394" s="152" t="s">
        <v>20</v>
      </c>
      <c r="M394" s="105">
        <v>5316449.99</v>
      </c>
      <c r="N394" s="105">
        <v>5353982.09</v>
      </c>
      <c r="O394" s="106">
        <v>5193000</v>
      </c>
      <c r="P394" s="109">
        <v>6171200</v>
      </c>
      <c r="Q394" s="153">
        <v>6174000</v>
      </c>
      <c r="R394" s="153">
        <v>6174000</v>
      </c>
      <c r="S394" s="154">
        <v>3</v>
      </c>
    </row>
    <row r="395" spans="1:19" s="97" customFormat="1">
      <c r="A395" s="741"/>
      <c r="B395" s="531"/>
      <c r="C395" s="534"/>
      <c r="D395" s="513"/>
      <c r="E395" s="758"/>
      <c r="F395" s="745"/>
      <c r="G395" s="747"/>
      <c r="H395" s="745"/>
      <c r="I395" s="152" t="s">
        <v>0</v>
      </c>
      <c r="J395" s="152" t="s">
        <v>3</v>
      </c>
      <c r="K395" s="152" t="s">
        <v>280</v>
      </c>
      <c r="L395" s="152" t="s">
        <v>20</v>
      </c>
      <c r="M395" s="105">
        <v>37532.1</v>
      </c>
      <c r="N395" s="105">
        <v>0</v>
      </c>
      <c r="O395" s="106"/>
      <c r="P395" s="109"/>
      <c r="Q395" s="153"/>
      <c r="R395" s="153"/>
      <c r="S395" s="154">
        <v>3</v>
      </c>
    </row>
    <row r="396" spans="1:19" s="97" customFormat="1">
      <c r="A396" s="741"/>
      <c r="B396" s="531"/>
      <c r="C396" s="534"/>
      <c r="D396" s="513"/>
      <c r="E396" s="758"/>
      <c r="F396" s="745"/>
      <c r="G396" s="747"/>
      <c r="H396" s="745"/>
      <c r="I396" s="152" t="s">
        <v>0</v>
      </c>
      <c r="J396" s="152" t="s">
        <v>3</v>
      </c>
      <c r="K396" s="152" t="s">
        <v>280</v>
      </c>
      <c r="L396" s="152" t="s">
        <v>37</v>
      </c>
      <c r="M396" s="105">
        <v>1598017.91</v>
      </c>
      <c r="N396" s="105">
        <v>1598017.91</v>
      </c>
      <c r="O396" s="106">
        <v>1556000</v>
      </c>
      <c r="P396" s="109">
        <v>1863700</v>
      </c>
      <c r="Q396" s="153">
        <v>1864600</v>
      </c>
      <c r="R396" s="153">
        <v>1864600</v>
      </c>
      <c r="S396" s="154">
        <v>3</v>
      </c>
    </row>
    <row r="397" spans="1:19" s="97" customFormat="1">
      <c r="A397" s="741"/>
      <c r="B397" s="532"/>
      <c r="C397" s="534"/>
      <c r="D397" s="513"/>
      <c r="E397" s="758"/>
      <c r="F397" s="745"/>
      <c r="G397" s="747"/>
      <c r="H397" s="745"/>
      <c r="I397" s="152" t="s">
        <v>0</v>
      </c>
      <c r="J397" s="152" t="s">
        <v>3</v>
      </c>
      <c r="K397" s="152" t="s">
        <v>280</v>
      </c>
      <c r="L397" s="152" t="s">
        <v>8</v>
      </c>
      <c r="M397" s="105">
        <v>200800</v>
      </c>
      <c r="N397" s="105">
        <v>200800</v>
      </c>
      <c r="O397" s="106">
        <v>187000</v>
      </c>
      <c r="P397" s="109">
        <v>248500</v>
      </c>
      <c r="Q397" s="153">
        <v>248500</v>
      </c>
      <c r="R397" s="153">
        <v>248500</v>
      </c>
      <c r="S397" s="154">
        <v>3</v>
      </c>
    </row>
    <row r="398" spans="1:19" s="97" customFormat="1" ht="36" customHeight="1">
      <c r="A398" s="740"/>
      <c r="B398" s="320" t="s">
        <v>281</v>
      </c>
      <c r="C398" s="535"/>
      <c r="D398" s="514"/>
      <c r="E398" s="758"/>
      <c r="F398" s="745"/>
      <c r="G398" s="747"/>
      <c r="H398" s="745"/>
      <c r="I398" s="152" t="s">
        <v>0</v>
      </c>
      <c r="J398" s="152" t="s">
        <v>3</v>
      </c>
      <c r="K398" s="152" t="s">
        <v>280</v>
      </c>
      <c r="L398" s="152" t="s">
        <v>6</v>
      </c>
      <c r="M398" s="105">
        <v>87967300</v>
      </c>
      <c r="N398" s="105">
        <v>87967300</v>
      </c>
      <c r="O398" s="106">
        <v>83964000</v>
      </c>
      <c r="P398" s="109">
        <v>86406600</v>
      </c>
      <c r="Q398" s="153">
        <v>86452900</v>
      </c>
      <c r="R398" s="153">
        <v>86452900</v>
      </c>
      <c r="S398" s="154">
        <v>3</v>
      </c>
    </row>
    <row r="399" spans="1:19" s="97" customFormat="1" ht="86.25" customHeight="1">
      <c r="A399" s="740"/>
      <c r="B399" s="536" t="s">
        <v>282</v>
      </c>
      <c r="C399" s="533" t="s">
        <v>283</v>
      </c>
      <c r="D399" s="744" t="s">
        <v>250</v>
      </c>
      <c r="E399" s="530" t="s">
        <v>284</v>
      </c>
      <c r="F399" s="752" t="s">
        <v>188</v>
      </c>
      <c r="G399" s="755">
        <v>43901</v>
      </c>
      <c r="H399" s="752" t="s">
        <v>195</v>
      </c>
      <c r="I399" s="108" t="s">
        <v>0</v>
      </c>
      <c r="J399" s="108" t="s">
        <v>3</v>
      </c>
      <c r="K399" s="108" t="s">
        <v>285</v>
      </c>
      <c r="L399" s="108" t="s">
        <v>56</v>
      </c>
      <c r="M399" s="105">
        <f t="shared" ref="M399:R399" si="25">M400</f>
        <v>60000</v>
      </c>
      <c r="N399" s="105">
        <f t="shared" si="25"/>
        <v>60000</v>
      </c>
      <c r="O399" s="106">
        <f t="shared" si="25"/>
        <v>60000</v>
      </c>
      <c r="P399" s="109">
        <f t="shared" si="25"/>
        <v>80000</v>
      </c>
      <c r="Q399" s="153">
        <f t="shared" si="25"/>
        <v>60000</v>
      </c>
      <c r="R399" s="153">
        <f t="shared" si="25"/>
        <v>60000</v>
      </c>
      <c r="S399" s="154"/>
    </row>
    <row r="400" spans="1:19" s="97" customFormat="1" ht="90.75" customHeight="1">
      <c r="A400" s="740"/>
      <c r="B400" s="532"/>
      <c r="C400" s="764"/>
      <c r="D400" s="514"/>
      <c r="E400" s="532"/>
      <c r="F400" s="746"/>
      <c r="G400" s="746"/>
      <c r="H400" s="746"/>
      <c r="I400" s="152" t="s">
        <v>0</v>
      </c>
      <c r="J400" s="152" t="s">
        <v>3</v>
      </c>
      <c r="K400" s="152" t="s">
        <v>285</v>
      </c>
      <c r="L400" s="152" t="s">
        <v>5</v>
      </c>
      <c r="M400" s="105">
        <v>60000</v>
      </c>
      <c r="N400" s="105">
        <v>60000</v>
      </c>
      <c r="O400" s="106">
        <v>60000</v>
      </c>
      <c r="P400" s="109">
        <v>80000</v>
      </c>
      <c r="Q400" s="153">
        <v>60000</v>
      </c>
      <c r="R400" s="153">
        <v>60000</v>
      </c>
      <c r="S400" s="30">
        <v>3</v>
      </c>
    </row>
    <row r="401" spans="1:19" s="97" customFormat="1" ht="48" customHeight="1">
      <c r="A401" s="740"/>
      <c r="B401" s="531" t="s">
        <v>286</v>
      </c>
      <c r="C401" s="765" t="s">
        <v>287</v>
      </c>
      <c r="D401" s="744" t="s">
        <v>256</v>
      </c>
      <c r="E401" s="530" t="s">
        <v>288</v>
      </c>
      <c r="F401" s="752"/>
      <c r="G401" s="752"/>
      <c r="H401" s="752"/>
      <c r="I401" s="152" t="s">
        <v>0</v>
      </c>
      <c r="J401" s="152" t="s">
        <v>3</v>
      </c>
      <c r="K401" s="152" t="s">
        <v>289</v>
      </c>
      <c r="L401" s="152" t="s">
        <v>56</v>
      </c>
      <c r="M401" s="105">
        <f t="shared" ref="M401:R401" si="26">M402+M403</f>
        <v>0</v>
      </c>
      <c r="N401" s="105">
        <f>N402+N403</f>
        <v>0</v>
      </c>
      <c r="O401" s="106">
        <f t="shared" si="26"/>
        <v>0</v>
      </c>
      <c r="P401" s="109">
        <f t="shared" si="26"/>
        <v>4782500</v>
      </c>
      <c r="Q401" s="153">
        <f t="shared" si="26"/>
        <v>5183000</v>
      </c>
      <c r="R401" s="153">
        <f t="shared" si="26"/>
        <v>5183000</v>
      </c>
      <c r="S401" s="154"/>
    </row>
    <row r="402" spans="1:19" s="97" customFormat="1" ht="28.5" customHeight="1">
      <c r="A402" s="740"/>
      <c r="B402" s="532"/>
      <c r="C402" s="534"/>
      <c r="D402" s="513"/>
      <c r="E402" s="531"/>
      <c r="F402" s="745"/>
      <c r="G402" s="745"/>
      <c r="H402" s="745"/>
      <c r="I402" s="152" t="s">
        <v>0</v>
      </c>
      <c r="J402" s="152" t="s">
        <v>3</v>
      </c>
      <c r="K402" s="152" t="s">
        <v>289</v>
      </c>
      <c r="L402" s="152" t="s">
        <v>8</v>
      </c>
      <c r="M402" s="105"/>
      <c r="N402" s="105"/>
      <c r="O402" s="106"/>
      <c r="P402" s="109">
        <v>0</v>
      </c>
      <c r="Q402" s="153">
        <v>0</v>
      </c>
      <c r="R402" s="153">
        <v>0</v>
      </c>
      <c r="S402" s="154">
        <v>3</v>
      </c>
    </row>
    <row r="403" spans="1:19" s="97" customFormat="1" ht="31.5" customHeight="1">
      <c r="A403" s="740"/>
      <c r="B403" s="321" t="s">
        <v>290</v>
      </c>
      <c r="C403" s="764"/>
      <c r="D403" s="513"/>
      <c r="E403" s="531"/>
      <c r="F403" s="745"/>
      <c r="G403" s="745"/>
      <c r="H403" s="745"/>
      <c r="I403" s="152" t="s">
        <v>0</v>
      </c>
      <c r="J403" s="152" t="s">
        <v>3</v>
      </c>
      <c r="K403" s="152" t="s">
        <v>289</v>
      </c>
      <c r="L403" s="152" t="s">
        <v>5</v>
      </c>
      <c r="M403" s="105"/>
      <c r="N403" s="105"/>
      <c r="O403" s="106"/>
      <c r="P403" s="109">
        <v>4782500</v>
      </c>
      <c r="Q403" s="153">
        <v>5183000</v>
      </c>
      <c r="R403" s="153">
        <v>5183000</v>
      </c>
      <c r="S403" s="154">
        <v>3</v>
      </c>
    </row>
    <row r="404" spans="1:19" s="97" customFormat="1" ht="31.5" customHeight="1">
      <c r="A404" s="740"/>
      <c r="B404" s="530" t="s">
        <v>291</v>
      </c>
      <c r="C404" s="765" t="s">
        <v>292</v>
      </c>
      <c r="D404" s="513"/>
      <c r="E404" s="531"/>
      <c r="F404" s="745"/>
      <c r="G404" s="745"/>
      <c r="H404" s="745"/>
      <c r="I404" s="152" t="s">
        <v>0</v>
      </c>
      <c r="J404" s="152" t="s">
        <v>3</v>
      </c>
      <c r="K404" s="152" t="s">
        <v>293</v>
      </c>
      <c r="L404" s="152" t="s">
        <v>56</v>
      </c>
      <c r="M404" s="105">
        <f>M406+M405</f>
        <v>0</v>
      </c>
      <c r="N404" s="105">
        <f>N405+N406</f>
        <v>0</v>
      </c>
      <c r="O404" s="106">
        <f>O405+O406</f>
        <v>0</v>
      </c>
      <c r="P404" s="109">
        <f>P405+P406</f>
        <v>1271300</v>
      </c>
      <c r="Q404" s="153">
        <f>Q405+Q406</f>
        <v>1548100</v>
      </c>
      <c r="R404" s="153">
        <f>R405+R406</f>
        <v>1548100</v>
      </c>
      <c r="S404" s="154"/>
    </row>
    <row r="405" spans="1:19" s="97" customFormat="1" ht="31.5" customHeight="1">
      <c r="A405" s="740"/>
      <c r="B405" s="532"/>
      <c r="C405" s="534"/>
      <c r="D405" s="513"/>
      <c r="E405" s="531"/>
      <c r="F405" s="745"/>
      <c r="G405" s="745"/>
      <c r="H405" s="745"/>
      <c r="I405" s="152" t="s">
        <v>0</v>
      </c>
      <c r="J405" s="152" t="s">
        <v>3</v>
      </c>
      <c r="K405" s="152" t="s">
        <v>293</v>
      </c>
      <c r="L405" s="152" t="s">
        <v>8</v>
      </c>
      <c r="M405" s="105"/>
      <c r="N405" s="105"/>
      <c r="O405" s="106"/>
      <c r="P405" s="109">
        <v>0</v>
      </c>
      <c r="Q405" s="153">
        <v>0</v>
      </c>
      <c r="R405" s="153">
        <v>0</v>
      </c>
      <c r="S405" s="154">
        <v>3</v>
      </c>
    </row>
    <row r="406" spans="1:19" s="97" customFormat="1" ht="38.25" customHeight="1">
      <c r="A406" s="740"/>
      <c r="B406" s="322" t="s">
        <v>294</v>
      </c>
      <c r="C406" s="764"/>
      <c r="D406" s="514"/>
      <c r="E406" s="532"/>
      <c r="F406" s="746"/>
      <c r="G406" s="746"/>
      <c r="H406" s="746"/>
      <c r="I406" s="152" t="s">
        <v>0</v>
      </c>
      <c r="J406" s="152" t="s">
        <v>3</v>
      </c>
      <c r="K406" s="152" t="s">
        <v>293</v>
      </c>
      <c r="L406" s="152" t="s">
        <v>5</v>
      </c>
      <c r="M406" s="105"/>
      <c r="N406" s="105"/>
      <c r="O406" s="106"/>
      <c r="P406" s="109">
        <v>1271300</v>
      </c>
      <c r="Q406" s="153">
        <v>1548100</v>
      </c>
      <c r="R406" s="153">
        <v>1548100</v>
      </c>
      <c r="S406" s="154">
        <v>3</v>
      </c>
    </row>
    <row r="407" spans="1:19" s="97" customFormat="1" ht="31.5" customHeight="1">
      <c r="A407" s="740"/>
      <c r="B407" s="536" t="s">
        <v>295</v>
      </c>
      <c r="C407" s="766" t="s">
        <v>296</v>
      </c>
      <c r="D407" s="769" t="s">
        <v>250</v>
      </c>
      <c r="E407" s="536" t="s">
        <v>297</v>
      </c>
      <c r="F407" s="752" t="s">
        <v>188</v>
      </c>
      <c r="G407" s="755">
        <v>42823</v>
      </c>
      <c r="H407" s="755">
        <v>44196</v>
      </c>
      <c r="I407" s="152" t="s">
        <v>0</v>
      </c>
      <c r="J407" s="152" t="s">
        <v>3</v>
      </c>
      <c r="K407" s="152" t="s">
        <v>298</v>
      </c>
      <c r="L407" s="152" t="s">
        <v>56</v>
      </c>
      <c r="M407" s="188">
        <f>M408+M409+M410+M411</f>
        <v>9283594</v>
      </c>
      <c r="N407" s="105">
        <f>N408+N409+N410+N411</f>
        <v>9283390.6100000013</v>
      </c>
      <c r="O407" s="106">
        <f>O408</f>
        <v>0</v>
      </c>
      <c r="P407" s="189">
        <f>P408+P410</f>
        <v>0</v>
      </c>
      <c r="Q407" s="139">
        <f>Q408+Q410</f>
        <v>0</v>
      </c>
      <c r="R407" s="139">
        <f>R408+R410</f>
        <v>0</v>
      </c>
      <c r="S407" s="154"/>
    </row>
    <row r="408" spans="1:19" s="97" customFormat="1" ht="32.25" customHeight="1">
      <c r="A408" s="740"/>
      <c r="B408" s="538"/>
      <c r="C408" s="767"/>
      <c r="D408" s="769"/>
      <c r="E408" s="538"/>
      <c r="F408" s="745"/>
      <c r="G408" s="747"/>
      <c r="H408" s="747"/>
      <c r="I408" s="108" t="s">
        <v>0</v>
      </c>
      <c r="J408" s="108" t="s">
        <v>3</v>
      </c>
      <c r="K408" s="108" t="s">
        <v>298</v>
      </c>
      <c r="L408" s="108" t="s">
        <v>8</v>
      </c>
      <c r="M408" s="105">
        <v>1065000</v>
      </c>
      <c r="N408" s="105">
        <v>1064961</v>
      </c>
      <c r="O408" s="106"/>
      <c r="P408" s="109"/>
      <c r="Q408" s="153"/>
      <c r="R408" s="153"/>
      <c r="S408" s="154">
        <v>3</v>
      </c>
    </row>
    <row r="409" spans="1:19" s="97" customFormat="1" ht="27" customHeight="1">
      <c r="A409" s="740"/>
      <c r="B409" s="537"/>
      <c r="C409" s="767"/>
      <c r="D409" s="769"/>
      <c r="E409" s="538"/>
      <c r="F409" s="745"/>
      <c r="G409" s="747"/>
      <c r="H409" s="747"/>
      <c r="I409" s="108" t="s">
        <v>0</v>
      </c>
      <c r="J409" s="108" t="s">
        <v>3</v>
      </c>
      <c r="K409" s="108" t="s">
        <v>298</v>
      </c>
      <c r="L409" s="108" t="s">
        <v>299</v>
      </c>
      <c r="M409" s="105">
        <v>432900</v>
      </c>
      <c r="N409" s="105">
        <v>432900</v>
      </c>
      <c r="O409" s="106"/>
      <c r="P409" s="109"/>
      <c r="Q409" s="153"/>
      <c r="R409" s="153"/>
      <c r="S409" s="154"/>
    </row>
    <row r="410" spans="1:19" s="97" customFormat="1" ht="28.5" customHeight="1">
      <c r="A410" s="740"/>
      <c r="B410" s="538" t="s">
        <v>300</v>
      </c>
      <c r="C410" s="767"/>
      <c r="D410" s="769"/>
      <c r="E410" s="538"/>
      <c r="F410" s="745"/>
      <c r="G410" s="747"/>
      <c r="H410" s="747"/>
      <c r="I410" s="108" t="s">
        <v>0</v>
      </c>
      <c r="J410" s="108" t="s">
        <v>3</v>
      </c>
      <c r="K410" s="108" t="s">
        <v>298</v>
      </c>
      <c r="L410" s="108" t="s">
        <v>5</v>
      </c>
      <c r="M410" s="105">
        <f>7220894</f>
        <v>7220894</v>
      </c>
      <c r="N410" s="105">
        <v>7220893.71</v>
      </c>
      <c r="O410" s="106"/>
      <c r="P410" s="109"/>
      <c r="Q410" s="153"/>
      <c r="R410" s="153"/>
      <c r="S410" s="154">
        <v>3</v>
      </c>
    </row>
    <row r="411" spans="1:19" s="97" customFormat="1" ht="53.25" customHeight="1">
      <c r="A411" s="740"/>
      <c r="B411" s="537"/>
      <c r="C411" s="768"/>
      <c r="D411" s="770"/>
      <c r="E411" s="537"/>
      <c r="F411" s="746"/>
      <c r="G411" s="762"/>
      <c r="H411" s="762"/>
      <c r="I411" s="108" t="s">
        <v>0</v>
      </c>
      <c r="J411" s="108" t="s">
        <v>3</v>
      </c>
      <c r="K411" s="108" t="s">
        <v>298</v>
      </c>
      <c r="L411" s="108" t="s">
        <v>301</v>
      </c>
      <c r="M411" s="105">
        <v>564800</v>
      </c>
      <c r="N411" s="105">
        <v>564635.9</v>
      </c>
      <c r="O411" s="106"/>
      <c r="P411" s="109"/>
      <c r="Q411" s="153"/>
      <c r="R411" s="153"/>
      <c r="S411" s="154">
        <v>3</v>
      </c>
    </row>
    <row r="412" spans="1:19" s="97" customFormat="1" ht="57" customHeight="1">
      <c r="A412" s="740"/>
      <c r="B412" s="536" t="s">
        <v>302</v>
      </c>
      <c r="C412" s="771" t="s">
        <v>303</v>
      </c>
      <c r="D412" s="774" t="s">
        <v>250</v>
      </c>
      <c r="E412" s="530" t="s">
        <v>304</v>
      </c>
      <c r="F412" s="752" t="s">
        <v>188</v>
      </c>
      <c r="G412" s="755">
        <v>44071</v>
      </c>
      <c r="H412" s="777" t="s">
        <v>195</v>
      </c>
      <c r="I412" s="108" t="s">
        <v>0</v>
      </c>
      <c r="J412" s="108" t="s">
        <v>3</v>
      </c>
      <c r="K412" s="108" t="s">
        <v>305</v>
      </c>
      <c r="L412" s="108" t="s">
        <v>56</v>
      </c>
      <c r="M412" s="105">
        <f>M413+M414</f>
        <v>544848</v>
      </c>
      <c r="N412" s="105">
        <f>N413+N414</f>
        <v>544848</v>
      </c>
      <c r="O412" s="106">
        <f>O413</f>
        <v>0</v>
      </c>
      <c r="P412" s="109">
        <f>P413+P414</f>
        <v>0</v>
      </c>
      <c r="Q412" s="153">
        <f>Q413+Q414</f>
        <v>0</v>
      </c>
      <c r="R412" s="153">
        <f>R413+R414</f>
        <v>0</v>
      </c>
      <c r="S412" s="154"/>
    </row>
    <row r="413" spans="1:19" s="97" customFormat="1">
      <c r="A413" s="740"/>
      <c r="B413" s="537"/>
      <c r="C413" s="772"/>
      <c r="D413" s="775"/>
      <c r="E413" s="531"/>
      <c r="F413" s="745"/>
      <c r="G413" s="745"/>
      <c r="H413" s="778"/>
      <c r="I413" s="108" t="s">
        <v>0</v>
      </c>
      <c r="J413" s="108" t="s">
        <v>3</v>
      </c>
      <c r="K413" s="108" t="s">
        <v>305</v>
      </c>
      <c r="L413" s="108" t="s">
        <v>8</v>
      </c>
      <c r="M413" s="105">
        <v>64492</v>
      </c>
      <c r="N413" s="105">
        <v>64492</v>
      </c>
      <c r="O413" s="106"/>
      <c r="P413" s="109"/>
      <c r="Q413" s="153"/>
      <c r="R413" s="153"/>
      <c r="S413" s="154">
        <v>3</v>
      </c>
    </row>
    <row r="414" spans="1:19" s="97" customFormat="1" ht="22.5">
      <c r="A414" s="740"/>
      <c r="B414" s="305" t="s">
        <v>306</v>
      </c>
      <c r="C414" s="773"/>
      <c r="D414" s="775"/>
      <c r="E414" s="531"/>
      <c r="F414" s="745"/>
      <c r="G414" s="745"/>
      <c r="H414" s="778"/>
      <c r="I414" s="108" t="s">
        <v>0</v>
      </c>
      <c r="J414" s="108" t="s">
        <v>3</v>
      </c>
      <c r="K414" s="108" t="s">
        <v>305</v>
      </c>
      <c r="L414" s="108" t="s">
        <v>5</v>
      </c>
      <c r="M414" s="105">
        <v>480356</v>
      </c>
      <c r="N414" s="105">
        <v>480356</v>
      </c>
      <c r="O414" s="106"/>
      <c r="P414" s="109"/>
      <c r="Q414" s="153"/>
      <c r="R414" s="153"/>
      <c r="S414" s="154">
        <v>3</v>
      </c>
    </row>
    <row r="415" spans="1:19" s="97" customFormat="1" ht="71.25" customHeight="1">
      <c r="A415" s="740"/>
      <c r="B415" s="536" t="s">
        <v>307</v>
      </c>
      <c r="C415" s="771" t="s">
        <v>308</v>
      </c>
      <c r="D415" s="775"/>
      <c r="E415" s="531"/>
      <c r="F415" s="745"/>
      <c r="G415" s="745"/>
      <c r="H415" s="778"/>
      <c r="I415" s="108" t="s">
        <v>0</v>
      </c>
      <c r="J415" s="108" t="s">
        <v>3</v>
      </c>
      <c r="K415" s="108" t="s">
        <v>309</v>
      </c>
      <c r="L415" s="108" t="s">
        <v>56</v>
      </c>
      <c r="M415" s="105">
        <f>M416+M417</f>
        <v>144909</v>
      </c>
      <c r="N415" s="105">
        <f>N416+N417</f>
        <v>144909</v>
      </c>
      <c r="O415" s="106">
        <f>O416</f>
        <v>0</v>
      </c>
      <c r="P415" s="109">
        <f>P416+P417</f>
        <v>0</v>
      </c>
      <c r="Q415" s="153">
        <f>Q416+Q417</f>
        <v>0</v>
      </c>
      <c r="R415" s="153">
        <f>R416+R417</f>
        <v>0</v>
      </c>
      <c r="S415" s="154"/>
    </row>
    <row r="416" spans="1:19" s="97" customFormat="1" ht="33" customHeight="1">
      <c r="A416" s="740"/>
      <c r="B416" s="537"/>
      <c r="C416" s="772"/>
      <c r="D416" s="775"/>
      <c r="E416" s="531"/>
      <c r="F416" s="745"/>
      <c r="G416" s="745"/>
      <c r="H416" s="778"/>
      <c r="I416" s="108" t="s">
        <v>0</v>
      </c>
      <c r="J416" s="108" t="s">
        <v>3</v>
      </c>
      <c r="K416" s="108" t="s">
        <v>309</v>
      </c>
      <c r="L416" s="108" t="s">
        <v>8</v>
      </c>
      <c r="M416" s="105">
        <v>17143</v>
      </c>
      <c r="N416" s="105">
        <v>17143</v>
      </c>
      <c r="O416" s="106"/>
      <c r="P416" s="109"/>
      <c r="Q416" s="153"/>
      <c r="R416" s="153"/>
      <c r="S416" s="154">
        <v>3</v>
      </c>
    </row>
    <row r="417" spans="1:19" s="97" customFormat="1" ht="22.5">
      <c r="A417" s="740"/>
      <c r="B417" s="307" t="s">
        <v>310</v>
      </c>
      <c r="C417" s="773"/>
      <c r="D417" s="776"/>
      <c r="E417" s="532"/>
      <c r="F417" s="746"/>
      <c r="G417" s="746"/>
      <c r="H417" s="779"/>
      <c r="I417" s="108" t="s">
        <v>0</v>
      </c>
      <c r="J417" s="108" t="s">
        <v>3</v>
      </c>
      <c r="K417" s="108" t="s">
        <v>309</v>
      </c>
      <c r="L417" s="108" t="s">
        <v>5</v>
      </c>
      <c r="M417" s="105">
        <v>127766</v>
      </c>
      <c r="N417" s="105">
        <v>127766</v>
      </c>
      <c r="O417" s="106"/>
      <c r="P417" s="109"/>
      <c r="Q417" s="153"/>
      <c r="R417" s="153"/>
      <c r="S417" s="154">
        <v>3</v>
      </c>
    </row>
    <row r="418" spans="1:19" s="97" customFormat="1" ht="36.75" customHeight="1">
      <c r="A418" s="740"/>
      <c r="B418" s="536" t="s">
        <v>311</v>
      </c>
      <c r="C418" s="771" t="s">
        <v>312</v>
      </c>
      <c r="D418" s="774" t="s">
        <v>256</v>
      </c>
      <c r="E418" s="530" t="s">
        <v>313</v>
      </c>
      <c r="F418" s="752" t="s">
        <v>188</v>
      </c>
      <c r="G418" s="755">
        <v>43831</v>
      </c>
      <c r="H418" s="777" t="s">
        <v>195</v>
      </c>
      <c r="I418" s="108" t="s">
        <v>0</v>
      </c>
      <c r="J418" s="108" t="s">
        <v>3</v>
      </c>
      <c r="K418" s="108" t="s">
        <v>314</v>
      </c>
      <c r="L418" s="108" t="s">
        <v>56</v>
      </c>
      <c r="M418" s="105">
        <f>M419+M420</f>
        <v>2316200</v>
      </c>
      <c r="N418" s="105">
        <f>N419+N420</f>
        <v>2316200</v>
      </c>
      <c r="O418" s="106">
        <f>O419</f>
        <v>0</v>
      </c>
      <c r="P418" s="109">
        <f>P419</f>
        <v>0</v>
      </c>
      <c r="Q418" s="153">
        <f>Q419</f>
        <v>0</v>
      </c>
      <c r="R418" s="153">
        <f>R419</f>
        <v>0</v>
      </c>
      <c r="S418" s="154"/>
    </row>
    <row r="419" spans="1:19" s="97" customFormat="1" ht="33" customHeight="1">
      <c r="A419" s="740"/>
      <c r="B419" s="537"/>
      <c r="C419" s="772"/>
      <c r="D419" s="775"/>
      <c r="E419" s="531"/>
      <c r="F419" s="745"/>
      <c r="G419" s="745"/>
      <c r="H419" s="778"/>
      <c r="I419" s="108" t="s">
        <v>0</v>
      </c>
      <c r="J419" s="108" t="s">
        <v>3</v>
      </c>
      <c r="K419" s="108" t="s">
        <v>314</v>
      </c>
      <c r="L419" s="108" t="s">
        <v>8</v>
      </c>
      <c r="M419" s="105">
        <v>306900</v>
      </c>
      <c r="N419" s="105">
        <v>306900</v>
      </c>
      <c r="O419" s="106"/>
      <c r="P419" s="109"/>
      <c r="Q419" s="153"/>
      <c r="R419" s="153"/>
      <c r="S419" s="154">
        <v>3</v>
      </c>
    </row>
    <row r="420" spans="1:19" s="97" customFormat="1" ht="27" customHeight="1">
      <c r="A420" s="740"/>
      <c r="B420" s="307" t="s">
        <v>315</v>
      </c>
      <c r="C420" s="773"/>
      <c r="D420" s="775"/>
      <c r="E420" s="531"/>
      <c r="F420" s="745"/>
      <c r="G420" s="745"/>
      <c r="H420" s="778"/>
      <c r="I420" s="108" t="s">
        <v>0</v>
      </c>
      <c r="J420" s="108" t="s">
        <v>3</v>
      </c>
      <c r="K420" s="108" t="s">
        <v>314</v>
      </c>
      <c r="L420" s="108" t="s">
        <v>5</v>
      </c>
      <c r="M420" s="105">
        <v>2009300</v>
      </c>
      <c r="N420" s="105">
        <v>2009300</v>
      </c>
      <c r="O420" s="106"/>
      <c r="P420" s="109"/>
      <c r="Q420" s="153"/>
      <c r="R420" s="153"/>
      <c r="S420" s="154">
        <v>3</v>
      </c>
    </row>
    <row r="421" spans="1:19" s="97" customFormat="1" ht="42" customHeight="1">
      <c r="A421" s="740"/>
      <c r="B421" s="536" t="s">
        <v>316</v>
      </c>
      <c r="C421" s="771" t="s">
        <v>317</v>
      </c>
      <c r="D421" s="775"/>
      <c r="E421" s="531"/>
      <c r="F421" s="745"/>
      <c r="G421" s="745"/>
      <c r="H421" s="778"/>
      <c r="I421" s="108" t="s">
        <v>0</v>
      </c>
      <c r="J421" s="108" t="s">
        <v>3</v>
      </c>
      <c r="K421" s="108" t="s">
        <v>318</v>
      </c>
      <c r="L421" s="108" t="s">
        <v>56</v>
      </c>
      <c r="M421" s="105">
        <f>M422+M423</f>
        <v>615461.32000000007</v>
      </c>
      <c r="N421" s="105">
        <f>N422+N423</f>
        <v>615461.32000000007</v>
      </c>
      <c r="O421" s="106">
        <f>O422</f>
        <v>0</v>
      </c>
      <c r="P421" s="109">
        <f>P422</f>
        <v>0</v>
      </c>
      <c r="Q421" s="153">
        <f>Q422</f>
        <v>0</v>
      </c>
      <c r="R421" s="153">
        <f>R422</f>
        <v>0</v>
      </c>
      <c r="S421" s="154"/>
    </row>
    <row r="422" spans="1:19" s="97" customFormat="1" ht="32.25" customHeight="1">
      <c r="A422" s="740"/>
      <c r="B422" s="537"/>
      <c r="C422" s="772"/>
      <c r="D422" s="775"/>
      <c r="E422" s="531"/>
      <c r="F422" s="745"/>
      <c r="G422" s="745"/>
      <c r="H422" s="778"/>
      <c r="I422" s="108" t="s">
        <v>0</v>
      </c>
      <c r="J422" s="108" t="s">
        <v>3</v>
      </c>
      <c r="K422" s="108" t="s">
        <v>318</v>
      </c>
      <c r="L422" s="108" t="s">
        <v>8</v>
      </c>
      <c r="M422" s="105">
        <v>81461.320000000007</v>
      </c>
      <c r="N422" s="105">
        <v>81461.320000000007</v>
      </c>
      <c r="O422" s="106"/>
      <c r="P422" s="109"/>
      <c r="Q422" s="153"/>
      <c r="R422" s="153"/>
      <c r="S422" s="154">
        <v>3</v>
      </c>
    </row>
    <row r="423" spans="1:19" s="97" customFormat="1" ht="39" customHeight="1">
      <c r="A423" s="740"/>
      <c r="B423" s="307" t="s">
        <v>319</v>
      </c>
      <c r="C423" s="773"/>
      <c r="D423" s="776"/>
      <c r="E423" s="532"/>
      <c r="F423" s="746"/>
      <c r="G423" s="746"/>
      <c r="H423" s="779"/>
      <c r="I423" s="108" t="s">
        <v>0</v>
      </c>
      <c r="J423" s="108" t="s">
        <v>3</v>
      </c>
      <c r="K423" s="108" t="s">
        <v>318</v>
      </c>
      <c r="L423" s="108" t="s">
        <v>5</v>
      </c>
      <c r="M423" s="105">
        <v>534000</v>
      </c>
      <c r="N423" s="105">
        <v>534000</v>
      </c>
      <c r="O423" s="106"/>
      <c r="P423" s="109"/>
      <c r="Q423" s="153"/>
      <c r="R423" s="153"/>
      <c r="S423" s="154">
        <v>3</v>
      </c>
    </row>
    <row r="424" spans="1:19" s="97" customFormat="1" ht="45.75" customHeight="1">
      <c r="A424" s="740"/>
      <c r="B424" s="536" t="s">
        <v>320</v>
      </c>
      <c r="C424" s="771" t="s">
        <v>321</v>
      </c>
      <c r="D424" s="774" t="s">
        <v>256</v>
      </c>
      <c r="E424" s="530" t="s">
        <v>322</v>
      </c>
      <c r="F424" s="752" t="s">
        <v>188</v>
      </c>
      <c r="G424" s="755">
        <v>44223</v>
      </c>
      <c r="H424" s="777" t="s">
        <v>195</v>
      </c>
      <c r="I424" s="108" t="s">
        <v>0</v>
      </c>
      <c r="J424" s="108" t="s">
        <v>3</v>
      </c>
      <c r="K424" s="108" t="s">
        <v>323</v>
      </c>
      <c r="L424" s="108" t="s">
        <v>56</v>
      </c>
      <c r="M424" s="105">
        <f t="shared" ref="M424:R424" si="27">M425</f>
        <v>0</v>
      </c>
      <c r="N424" s="105">
        <f t="shared" si="27"/>
        <v>0</v>
      </c>
      <c r="O424" s="106">
        <f t="shared" si="27"/>
        <v>58259.4</v>
      </c>
      <c r="P424" s="109">
        <f t="shared" si="27"/>
        <v>0</v>
      </c>
      <c r="Q424" s="153">
        <f t="shared" si="27"/>
        <v>0</v>
      </c>
      <c r="R424" s="153">
        <f t="shared" si="27"/>
        <v>0</v>
      </c>
      <c r="S424" s="154"/>
    </row>
    <row r="425" spans="1:19" s="97" customFormat="1" ht="45" customHeight="1">
      <c r="A425" s="740"/>
      <c r="B425" s="537"/>
      <c r="C425" s="773"/>
      <c r="D425" s="776"/>
      <c r="E425" s="532"/>
      <c r="F425" s="746"/>
      <c r="G425" s="746"/>
      <c r="H425" s="779"/>
      <c r="I425" s="108" t="s">
        <v>0</v>
      </c>
      <c r="J425" s="108" t="s">
        <v>3</v>
      </c>
      <c r="K425" s="108" t="s">
        <v>323</v>
      </c>
      <c r="L425" s="108" t="s">
        <v>5</v>
      </c>
      <c r="M425" s="105"/>
      <c r="N425" s="105"/>
      <c r="O425" s="106">
        <v>58259.4</v>
      </c>
      <c r="P425" s="109">
        <v>0</v>
      </c>
      <c r="Q425" s="153">
        <v>0</v>
      </c>
      <c r="R425" s="153">
        <v>0</v>
      </c>
      <c r="S425" s="154">
        <v>3</v>
      </c>
    </row>
    <row r="426" spans="1:19" s="97" customFormat="1" ht="33" customHeight="1">
      <c r="A426" s="740"/>
      <c r="B426" s="536" t="s">
        <v>324</v>
      </c>
      <c r="C426" s="771" t="s">
        <v>325</v>
      </c>
      <c r="D426" s="774" t="s">
        <v>256</v>
      </c>
      <c r="E426" s="530" t="s">
        <v>326</v>
      </c>
      <c r="F426" s="752" t="s">
        <v>188</v>
      </c>
      <c r="G426" s="755">
        <v>44307</v>
      </c>
      <c r="H426" s="752" t="s">
        <v>327</v>
      </c>
      <c r="I426" s="108" t="s">
        <v>0</v>
      </c>
      <c r="J426" s="108" t="s">
        <v>3</v>
      </c>
      <c r="K426" s="108" t="s">
        <v>328</v>
      </c>
      <c r="L426" s="108" t="s">
        <v>56</v>
      </c>
      <c r="M426" s="105">
        <f t="shared" ref="M426:R426" si="28">M427+M428</f>
        <v>0</v>
      </c>
      <c r="N426" s="105">
        <f t="shared" si="28"/>
        <v>0</v>
      </c>
      <c r="O426" s="106">
        <f t="shared" si="28"/>
        <v>4146614</v>
      </c>
      <c r="P426" s="109">
        <f t="shared" si="28"/>
        <v>0</v>
      </c>
      <c r="Q426" s="153">
        <f t="shared" si="28"/>
        <v>0</v>
      </c>
      <c r="R426" s="153">
        <f t="shared" si="28"/>
        <v>0</v>
      </c>
      <c r="S426" s="154"/>
    </row>
    <row r="427" spans="1:19" s="97" customFormat="1" ht="33" customHeight="1">
      <c r="A427" s="740"/>
      <c r="B427" s="537"/>
      <c r="C427" s="772"/>
      <c r="D427" s="775"/>
      <c r="E427" s="531"/>
      <c r="F427" s="745"/>
      <c r="G427" s="745"/>
      <c r="H427" s="745"/>
      <c r="I427" s="108" t="s">
        <v>0</v>
      </c>
      <c r="J427" s="108" t="s">
        <v>3</v>
      </c>
      <c r="K427" s="108" t="s">
        <v>328</v>
      </c>
      <c r="L427" s="108" t="s">
        <v>8</v>
      </c>
      <c r="M427" s="105"/>
      <c r="N427" s="105"/>
      <c r="O427" s="106">
        <v>726659</v>
      </c>
      <c r="P427" s="109">
        <v>0</v>
      </c>
      <c r="Q427" s="153">
        <v>0</v>
      </c>
      <c r="R427" s="153">
        <v>0</v>
      </c>
      <c r="S427" s="154">
        <v>3</v>
      </c>
    </row>
    <row r="428" spans="1:19" s="97" customFormat="1" ht="33" customHeight="1">
      <c r="A428" s="740"/>
      <c r="B428" s="307" t="s">
        <v>329</v>
      </c>
      <c r="C428" s="773"/>
      <c r="D428" s="776"/>
      <c r="E428" s="532"/>
      <c r="F428" s="746"/>
      <c r="G428" s="746"/>
      <c r="H428" s="746"/>
      <c r="I428" s="108" t="s">
        <v>0</v>
      </c>
      <c r="J428" s="108" t="s">
        <v>3</v>
      </c>
      <c r="K428" s="108" t="s">
        <v>328</v>
      </c>
      <c r="L428" s="108" t="s">
        <v>5</v>
      </c>
      <c r="M428" s="105"/>
      <c r="N428" s="105"/>
      <c r="O428" s="106">
        <v>3419955</v>
      </c>
      <c r="P428" s="109">
        <v>0</v>
      </c>
      <c r="Q428" s="153">
        <v>0</v>
      </c>
      <c r="R428" s="153">
        <v>0</v>
      </c>
      <c r="S428" s="154">
        <v>3</v>
      </c>
    </row>
    <row r="429" spans="1:19" s="97" customFormat="1" ht="33" customHeight="1">
      <c r="A429" s="740"/>
      <c r="B429" s="536" t="s">
        <v>330</v>
      </c>
      <c r="C429" s="771" t="s">
        <v>331</v>
      </c>
      <c r="D429" s="774" t="s">
        <v>250</v>
      </c>
      <c r="E429" s="530" t="s">
        <v>332</v>
      </c>
      <c r="F429" s="752" t="s">
        <v>188</v>
      </c>
      <c r="G429" s="755">
        <v>44427</v>
      </c>
      <c r="H429" s="752" t="s">
        <v>327</v>
      </c>
      <c r="I429" s="108" t="s">
        <v>0</v>
      </c>
      <c r="J429" s="108" t="s">
        <v>3</v>
      </c>
      <c r="K429" s="108" t="s">
        <v>333</v>
      </c>
      <c r="L429" s="108" t="s">
        <v>56</v>
      </c>
      <c r="M429" s="105">
        <f>M430+M431+M432</f>
        <v>0</v>
      </c>
      <c r="N429" s="105">
        <f>N430+N431+N432</f>
        <v>0</v>
      </c>
      <c r="O429" s="106">
        <f>SUM(O430:O432)</f>
        <v>1121030</v>
      </c>
      <c r="P429" s="109">
        <f>SUM(P430:P432)</f>
        <v>0</v>
      </c>
      <c r="Q429" s="153">
        <f>SUM(Q430:Q432)</f>
        <v>0</v>
      </c>
      <c r="R429" s="153">
        <f>SUM(R430:R432)</f>
        <v>0</v>
      </c>
      <c r="S429" s="154"/>
    </row>
    <row r="430" spans="1:19" s="97" customFormat="1" ht="33" customHeight="1">
      <c r="A430" s="740"/>
      <c r="B430" s="538"/>
      <c r="C430" s="772"/>
      <c r="D430" s="775"/>
      <c r="E430" s="531"/>
      <c r="F430" s="745"/>
      <c r="G430" s="745"/>
      <c r="H430" s="745"/>
      <c r="I430" s="108" t="s">
        <v>0</v>
      </c>
      <c r="J430" s="108" t="s">
        <v>3</v>
      </c>
      <c r="K430" s="108" t="s">
        <v>333</v>
      </c>
      <c r="L430" s="108" t="s">
        <v>20</v>
      </c>
      <c r="M430" s="105"/>
      <c r="N430" s="105"/>
      <c r="O430" s="106">
        <v>80000</v>
      </c>
      <c r="P430" s="109"/>
      <c r="Q430" s="153"/>
      <c r="R430" s="153"/>
      <c r="S430" s="154">
        <v>3</v>
      </c>
    </row>
    <row r="431" spans="1:19" s="97" customFormat="1" ht="33" customHeight="1">
      <c r="A431" s="740"/>
      <c r="B431" s="537"/>
      <c r="C431" s="772"/>
      <c r="D431" s="775"/>
      <c r="E431" s="531"/>
      <c r="F431" s="745"/>
      <c r="G431" s="745"/>
      <c r="H431" s="745"/>
      <c r="I431" s="108" t="s">
        <v>0</v>
      </c>
      <c r="J431" s="108" t="s">
        <v>3</v>
      </c>
      <c r="K431" s="108" t="s">
        <v>333</v>
      </c>
      <c r="L431" s="108" t="s">
        <v>37</v>
      </c>
      <c r="M431" s="105"/>
      <c r="N431" s="105"/>
      <c r="O431" s="106">
        <v>24160</v>
      </c>
      <c r="P431" s="109"/>
      <c r="Q431" s="153"/>
      <c r="R431" s="153"/>
      <c r="S431" s="154">
        <v>3</v>
      </c>
    </row>
    <row r="432" spans="1:19" s="97" customFormat="1" ht="33" customHeight="1">
      <c r="A432" s="740"/>
      <c r="B432" s="307" t="s">
        <v>334</v>
      </c>
      <c r="C432" s="773"/>
      <c r="D432" s="776"/>
      <c r="E432" s="532"/>
      <c r="F432" s="746"/>
      <c r="G432" s="746"/>
      <c r="H432" s="746"/>
      <c r="I432" s="108" t="s">
        <v>0</v>
      </c>
      <c r="J432" s="108" t="s">
        <v>3</v>
      </c>
      <c r="K432" s="108" t="s">
        <v>333</v>
      </c>
      <c r="L432" s="108" t="s">
        <v>5</v>
      </c>
      <c r="M432" s="105"/>
      <c r="N432" s="105"/>
      <c r="O432" s="106">
        <v>1016870</v>
      </c>
      <c r="P432" s="109"/>
      <c r="Q432" s="153"/>
      <c r="R432" s="153"/>
      <c r="S432" s="154">
        <v>3</v>
      </c>
    </row>
    <row r="433" spans="1:19" s="97" customFormat="1" ht="42" customHeight="1">
      <c r="A433" s="740"/>
      <c r="B433" s="536" t="s">
        <v>335</v>
      </c>
      <c r="C433" s="533" t="s">
        <v>336</v>
      </c>
      <c r="D433" s="744" t="s">
        <v>256</v>
      </c>
      <c r="E433" s="530" t="s">
        <v>261</v>
      </c>
      <c r="F433" s="752" t="s">
        <v>188</v>
      </c>
      <c r="G433" s="755">
        <v>39814</v>
      </c>
      <c r="H433" s="755" t="s">
        <v>195</v>
      </c>
      <c r="I433" s="152" t="s">
        <v>0</v>
      </c>
      <c r="J433" s="108" t="s">
        <v>263</v>
      </c>
      <c r="K433" s="108" t="s">
        <v>337</v>
      </c>
      <c r="L433" s="108" t="s">
        <v>56</v>
      </c>
      <c r="M433" s="105">
        <f t="shared" ref="M433:R433" si="29">SUM(M434:M441)</f>
        <v>28194800</v>
      </c>
      <c r="N433" s="105">
        <f t="shared" si="29"/>
        <v>27222512.110000003</v>
      </c>
      <c r="O433" s="106">
        <f t="shared" si="29"/>
        <v>39364267</v>
      </c>
      <c r="P433" s="109">
        <f t="shared" si="29"/>
        <v>39977611</v>
      </c>
      <c r="Q433" s="153">
        <f t="shared" si="29"/>
        <v>30267400</v>
      </c>
      <c r="R433" s="153">
        <f t="shared" si="29"/>
        <v>30750300</v>
      </c>
      <c r="S433" s="118"/>
    </row>
    <row r="434" spans="1:19" s="97" customFormat="1">
      <c r="A434" s="740"/>
      <c r="B434" s="538"/>
      <c r="C434" s="534"/>
      <c r="D434" s="513"/>
      <c r="E434" s="531"/>
      <c r="F434" s="753"/>
      <c r="G434" s="753"/>
      <c r="H434" s="747"/>
      <c r="I434" s="103" t="s">
        <v>0</v>
      </c>
      <c r="J434" s="103" t="s">
        <v>263</v>
      </c>
      <c r="K434" s="152" t="s">
        <v>337</v>
      </c>
      <c r="L434" s="103" t="s">
        <v>20</v>
      </c>
      <c r="M434" s="119">
        <v>2218150</v>
      </c>
      <c r="N434" s="119">
        <v>2217953.66</v>
      </c>
      <c r="O434" s="120">
        <v>2562800</v>
      </c>
      <c r="P434" s="121">
        <v>2825100</v>
      </c>
      <c r="Q434" s="120">
        <v>2825100</v>
      </c>
      <c r="R434" s="120">
        <v>2825100</v>
      </c>
      <c r="S434" s="122" t="s">
        <v>338</v>
      </c>
    </row>
    <row r="435" spans="1:19" s="97" customFormat="1">
      <c r="A435" s="740"/>
      <c r="B435" s="538"/>
      <c r="C435" s="534"/>
      <c r="D435" s="513"/>
      <c r="E435" s="531"/>
      <c r="F435" s="753"/>
      <c r="G435" s="753"/>
      <c r="H435" s="747"/>
      <c r="I435" s="103" t="s">
        <v>0</v>
      </c>
      <c r="J435" s="103" t="s">
        <v>263</v>
      </c>
      <c r="K435" s="152" t="s">
        <v>337</v>
      </c>
      <c r="L435" s="122" t="s">
        <v>37</v>
      </c>
      <c r="M435" s="119">
        <v>661550</v>
      </c>
      <c r="N435" s="119">
        <v>661475.66</v>
      </c>
      <c r="O435" s="120">
        <v>774100</v>
      </c>
      <c r="P435" s="123">
        <v>853200</v>
      </c>
      <c r="Q435" s="124">
        <v>853200</v>
      </c>
      <c r="R435" s="120">
        <v>853200</v>
      </c>
      <c r="S435" s="122" t="s">
        <v>338</v>
      </c>
    </row>
    <row r="436" spans="1:19" s="97" customFormat="1">
      <c r="A436" s="740"/>
      <c r="B436" s="538"/>
      <c r="C436" s="534"/>
      <c r="D436" s="513"/>
      <c r="E436" s="531"/>
      <c r="F436" s="753"/>
      <c r="G436" s="753"/>
      <c r="H436" s="747"/>
      <c r="I436" s="122" t="s">
        <v>0</v>
      </c>
      <c r="J436" s="122" t="s">
        <v>263</v>
      </c>
      <c r="K436" s="152" t="s">
        <v>337</v>
      </c>
      <c r="L436" s="122" t="s">
        <v>22</v>
      </c>
      <c r="M436" s="105">
        <v>65300</v>
      </c>
      <c r="N436" s="105">
        <v>63625</v>
      </c>
      <c r="O436" s="106">
        <v>362000</v>
      </c>
      <c r="P436" s="125">
        <v>264500</v>
      </c>
      <c r="Q436" s="159">
        <v>264500</v>
      </c>
      <c r="R436" s="120">
        <v>264500</v>
      </c>
      <c r="S436" s="160">
        <v>3</v>
      </c>
    </row>
    <row r="437" spans="1:19" s="97" customFormat="1">
      <c r="A437" s="740"/>
      <c r="B437" s="538"/>
      <c r="C437" s="534"/>
      <c r="D437" s="513"/>
      <c r="E437" s="531"/>
      <c r="F437" s="753"/>
      <c r="G437" s="753"/>
      <c r="H437" s="747"/>
      <c r="I437" s="103" t="s">
        <v>0</v>
      </c>
      <c r="J437" s="103" t="s">
        <v>263</v>
      </c>
      <c r="K437" s="152" t="s">
        <v>337</v>
      </c>
      <c r="L437" s="103" t="s">
        <v>8</v>
      </c>
      <c r="M437" s="105">
        <v>24583000</v>
      </c>
      <c r="N437" s="105">
        <v>23614830.190000001</v>
      </c>
      <c r="O437" s="106">
        <v>26370567</v>
      </c>
      <c r="P437" s="107">
        <v>26518211</v>
      </c>
      <c r="Q437" s="106">
        <v>16808000</v>
      </c>
      <c r="R437" s="120">
        <v>17290900</v>
      </c>
      <c r="S437" s="30">
        <v>3</v>
      </c>
    </row>
    <row r="438" spans="1:19" s="97" customFormat="1">
      <c r="A438" s="740"/>
      <c r="B438" s="538"/>
      <c r="C438" s="534"/>
      <c r="D438" s="513"/>
      <c r="E438" s="531"/>
      <c r="F438" s="753"/>
      <c r="G438" s="753"/>
      <c r="H438" s="747"/>
      <c r="I438" s="103" t="s">
        <v>0</v>
      </c>
      <c r="J438" s="103" t="s">
        <v>263</v>
      </c>
      <c r="K438" s="152" t="s">
        <v>337</v>
      </c>
      <c r="L438" s="103" t="s">
        <v>264</v>
      </c>
      <c r="M438" s="105"/>
      <c r="N438" s="105"/>
      <c r="O438" s="106">
        <v>8579800</v>
      </c>
      <c r="P438" s="107">
        <v>8791600</v>
      </c>
      <c r="Q438" s="106">
        <v>8791600</v>
      </c>
      <c r="R438" s="120">
        <v>8791600</v>
      </c>
      <c r="S438" s="30">
        <v>3</v>
      </c>
    </row>
    <row r="439" spans="1:19" s="97" customFormat="1">
      <c r="A439" s="740"/>
      <c r="B439" s="538"/>
      <c r="C439" s="534"/>
      <c r="D439" s="513"/>
      <c r="E439" s="531"/>
      <c r="F439" s="753"/>
      <c r="G439" s="753"/>
      <c r="H439" s="747"/>
      <c r="I439" s="103" t="s">
        <v>0</v>
      </c>
      <c r="J439" s="103" t="s">
        <v>263</v>
      </c>
      <c r="K439" s="152" t="s">
        <v>337</v>
      </c>
      <c r="L439" s="103" t="s">
        <v>7</v>
      </c>
      <c r="M439" s="105">
        <v>609795</v>
      </c>
      <c r="N439" s="105">
        <v>608731</v>
      </c>
      <c r="O439" s="106">
        <v>647000</v>
      </c>
      <c r="P439" s="107">
        <v>633000</v>
      </c>
      <c r="Q439" s="106">
        <v>633000</v>
      </c>
      <c r="R439" s="120">
        <v>633000</v>
      </c>
      <c r="S439" s="30">
        <v>3</v>
      </c>
    </row>
    <row r="440" spans="1:19" s="97" customFormat="1">
      <c r="A440" s="740"/>
      <c r="B440" s="538"/>
      <c r="C440" s="534"/>
      <c r="D440" s="513"/>
      <c r="E440" s="531"/>
      <c r="F440" s="753"/>
      <c r="G440" s="753"/>
      <c r="H440" s="747"/>
      <c r="I440" s="103" t="s">
        <v>0</v>
      </c>
      <c r="J440" s="103" t="s">
        <v>263</v>
      </c>
      <c r="K440" s="152" t="s">
        <v>337</v>
      </c>
      <c r="L440" s="103" t="s">
        <v>339</v>
      </c>
      <c r="M440" s="105">
        <v>49430</v>
      </c>
      <c r="N440" s="105">
        <v>49054</v>
      </c>
      <c r="O440" s="106">
        <v>48000</v>
      </c>
      <c r="P440" s="107">
        <v>75000</v>
      </c>
      <c r="Q440" s="106">
        <v>75000</v>
      </c>
      <c r="R440" s="120">
        <v>75000</v>
      </c>
      <c r="S440" s="30">
        <v>3</v>
      </c>
    </row>
    <row r="441" spans="1:19" s="97" customFormat="1">
      <c r="A441" s="740"/>
      <c r="B441" s="537"/>
      <c r="C441" s="535"/>
      <c r="D441" s="514"/>
      <c r="E441" s="532"/>
      <c r="F441" s="754"/>
      <c r="G441" s="754"/>
      <c r="H441" s="762"/>
      <c r="I441" s="103" t="s">
        <v>0</v>
      </c>
      <c r="J441" s="103" t="s">
        <v>263</v>
      </c>
      <c r="K441" s="152" t="s">
        <v>337</v>
      </c>
      <c r="L441" s="103" t="s">
        <v>38</v>
      </c>
      <c r="M441" s="105">
        <v>7575</v>
      </c>
      <c r="N441" s="105">
        <v>6842.6</v>
      </c>
      <c r="O441" s="106">
        <v>20000</v>
      </c>
      <c r="P441" s="107">
        <v>17000</v>
      </c>
      <c r="Q441" s="106">
        <v>17000</v>
      </c>
      <c r="R441" s="120">
        <v>17000</v>
      </c>
      <c r="S441" s="30">
        <v>3</v>
      </c>
    </row>
    <row r="442" spans="1:19" s="97" customFormat="1" ht="94.5" customHeight="1">
      <c r="A442" s="740"/>
      <c r="B442" s="530" t="s">
        <v>340</v>
      </c>
      <c r="C442" s="533" t="s">
        <v>341</v>
      </c>
      <c r="D442" s="744" t="s">
        <v>250</v>
      </c>
      <c r="E442" s="362" t="s">
        <v>261</v>
      </c>
      <c r="F442" s="126" t="s">
        <v>188</v>
      </c>
      <c r="G442" s="110">
        <v>39814</v>
      </c>
      <c r="H442" s="127" t="s">
        <v>195</v>
      </c>
      <c r="I442" s="152" t="s">
        <v>0</v>
      </c>
      <c r="J442" s="152" t="s">
        <v>263</v>
      </c>
      <c r="K442" s="152" t="s">
        <v>342</v>
      </c>
      <c r="L442" s="152" t="s">
        <v>56</v>
      </c>
      <c r="M442" s="105">
        <f t="shared" ref="M442:R442" si="30">M443+M444</f>
        <v>48703400</v>
      </c>
      <c r="N442" s="105">
        <f t="shared" si="30"/>
        <v>48703043</v>
      </c>
      <c r="O442" s="106">
        <f t="shared" si="30"/>
        <v>52397300</v>
      </c>
      <c r="P442" s="107">
        <f t="shared" si="30"/>
        <v>61778044</v>
      </c>
      <c r="Q442" s="106">
        <f t="shared" si="30"/>
        <v>41123200</v>
      </c>
      <c r="R442" s="106">
        <f t="shared" si="30"/>
        <v>41123200</v>
      </c>
      <c r="S442" s="30"/>
    </row>
    <row r="443" spans="1:19" s="97" customFormat="1" ht="141.75" customHeight="1">
      <c r="A443" s="740"/>
      <c r="B443" s="531"/>
      <c r="C443" s="534"/>
      <c r="D443" s="513"/>
      <c r="E443" s="305" t="s">
        <v>343</v>
      </c>
      <c r="F443" s="142" t="s">
        <v>188</v>
      </c>
      <c r="G443" s="143">
        <v>43831</v>
      </c>
      <c r="H443" s="143" t="s">
        <v>195</v>
      </c>
      <c r="I443" s="152" t="s">
        <v>0</v>
      </c>
      <c r="J443" s="152" t="s">
        <v>263</v>
      </c>
      <c r="K443" s="152" t="s">
        <v>342</v>
      </c>
      <c r="L443" s="152" t="s">
        <v>6</v>
      </c>
      <c r="M443" s="105">
        <v>34855000</v>
      </c>
      <c r="N443" s="105">
        <v>34855000</v>
      </c>
      <c r="O443" s="106">
        <v>38123400</v>
      </c>
      <c r="P443" s="107">
        <v>41123200</v>
      </c>
      <c r="Q443" s="106">
        <v>41123200</v>
      </c>
      <c r="R443" s="106">
        <v>41123200</v>
      </c>
      <c r="S443" s="154">
        <v>3</v>
      </c>
    </row>
    <row r="444" spans="1:19" s="97" customFormat="1" ht="109.5" customHeight="1">
      <c r="A444" s="740"/>
      <c r="B444" s="532"/>
      <c r="C444" s="535"/>
      <c r="D444" s="514"/>
      <c r="E444" s="308" t="s">
        <v>270</v>
      </c>
      <c r="F444" s="25" t="s">
        <v>188</v>
      </c>
      <c r="G444" s="116" t="s">
        <v>344</v>
      </c>
      <c r="H444" s="116" t="s">
        <v>195</v>
      </c>
      <c r="I444" s="185" t="s">
        <v>0</v>
      </c>
      <c r="J444" s="185" t="s">
        <v>263</v>
      </c>
      <c r="K444" s="152" t="s">
        <v>342</v>
      </c>
      <c r="L444" s="185" t="s">
        <v>5</v>
      </c>
      <c r="M444" s="105">
        <v>13848400</v>
      </c>
      <c r="N444" s="105">
        <v>13848043</v>
      </c>
      <c r="O444" s="106">
        <v>14273900</v>
      </c>
      <c r="P444" s="109">
        <v>20654844</v>
      </c>
      <c r="Q444" s="153"/>
      <c r="R444" s="153"/>
      <c r="S444" s="154">
        <v>3</v>
      </c>
    </row>
    <row r="445" spans="1:19" s="128" customFormat="1" ht="116.25" customHeight="1">
      <c r="A445" s="740"/>
      <c r="B445" s="530" t="s">
        <v>345</v>
      </c>
      <c r="C445" s="623" t="s">
        <v>346</v>
      </c>
      <c r="D445" s="780" t="s">
        <v>250</v>
      </c>
      <c r="E445" s="305" t="s">
        <v>261</v>
      </c>
      <c r="F445" s="142" t="s">
        <v>188</v>
      </c>
      <c r="G445" s="143">
        <v>39814</v>
      </c>
      <c r="H445" s="143" t="s">
        <v>195</v>
      </c>
      <c r="I445" s="152" t="s">
        <v>0</v>
      </c>
      <c r="J445" s="152" t="s">
        <v>263</v>
      </c>
      <c r="K445" s="152" t="s">
        <v>347</v>
      </c>
      <c r="L445" s="152" t="s">
        <v>56</v>
      </c>
      <c r="M445" s="105">
        <f t="shared" ref="M445:R445" si="31">M446+M447</f>
        <v>0</v>
      </c>
      <c r="N445" s="105">
        <f t="shared" si="31"/>
        <v>0</v>
      </c>
      <c r="O445" s="106">
        <f t="shared" si="31"/>
        <v>0</v>
      </c>
      <c r="P445" s="107">
        <f t="shared" si="31"/>
        <v>11423528</v>
      </c>
      <c r="Q445" s="106">
        <f t="shared" si="31"/>
        <v>0</v>
      </c>
      <c r="R445" s="106">
        <f t="shared" si="31"/>
        <v>0</v>
      </c>
      <c r="S445" s="30"/>
    </row>
    <row r="446" spans="1:19" s="128" customFormat="1" ht="131.25" customHeight="1">
      <c r="A446" s="740"/>
      <c r="B446" s="531"/>
      <c r="C446" s="623"/>
      <c r="D446" s="780"/>
      <c r="E446" s="308" t="s">
        <v>270</v>
      </c>
      <c r="F446" s="142" t="s">
        <v>188</v>
      </c>
      <c r="G446" s="143">
        <v>43831</v>
      </c>
      <c r="H446" s="143" t="s">
        <v>195</v>
      </c>
      <c r="I446" s="129" t="s">
        <v>0</v>
      </c>
      <c r="J446" s="129" t="s">
        <v>263</v>
      </c>
      <c r="K446" s="130" t="s">
        <v>347</v>
      </c>
      <c r="L446" s="129" t="s">
        <v>5</v>
      </c>
      <c r="M446" s="131">
        <v>0</v>
      </c>
      <c r="N446" s="131">
        <v>0</v>
      </c>
      <c r="O446" s="159">
        <v>0</v>
      </c>
      <c r="P446" s="132">
        <v>7563528</v>
      </c>
      <c r="Q446" s="153">
        <v>0</v>
      </c>
      <c r="R446" s="153">
        <v>0</v>
      </c>
      <c r="S446" s="154">
        <v>3</v>
      </c>
    </row>
    <row r="447" spans="1:19" s="128" customFormat="1" ht="89.25" customHeight="1">
      <c r="A447" s="740"/>
      <c r="B447" s="530" t="s">
        <v>348</v>
      </c>
      <c r="C447" s="533" t="s">
        <v>349</v>
      </c>
      <c r="D447" s="744" t="s">
        <v>250</v>
      </c>
      <c r="E447" s="536" t="s">
        <v>261</v>
      </c>
      <c r="F447" s="752" t="s">
        <v>188</v>
      </c>
      <c r="G447" s="755">
        <v>40057</v>
      </c>
      <c r="H447" s="755" t="s">
        <v>195</v>
      </c>
      <c r="I447" s="152" t="s">
        <v>0</v>
      </c>
      <c r="J447" s="152" t="s">
        <v>263</v>
      </c>
      <c r="K447" s="152" t="s">
        <v>350</v>
      </c>
      <c r="L447" s="152" t="s">
        <v>56</v>
      </c>
      <c r="M447" s="105">
        <v>0</v>
      </c>
      <c r="N447" s="105">
        <v>0</v>
      </c>
      <c r="O447" s="106">
        <v>0</v>
      </c>
      <c r="P447" s="107">
        <v>3860000</v>
      </c>
      <c r="Q447" s="106">
        <v>0</v>
      </c>
      <c r="R447" s="106">
        <v>0</v>
      </c>
      <c r="S447" s="30"/>
    </row>
    <row r="448" spans="1:19" s="128" customFormat="1" ht="59.25" customHeight="1">
      <c r="A448" s="740"/>
      <c r="B448" s="532"/>
      <c r="C448" s="535"/>
      <c r="D448" s="514"/>
      <c r="E448" s="537"/>
      <c r="F448" s="746"/>
      <c r="G448" s="762"/>
      <c r="H448" s="762"/>
      <c r="I448" s="129" t="s">
        <v>0</v>
      </c>
      <c r="J448" s="129" t="s">
        <v>263</v>
      </c>
      <c r="K448" s="152" t="s">
        <v>350</v>
      </c>
      <c r="L448" s="185" t="s">
        <v>301</v>
      </c>
      <c r="M448" s="105">
        <v>0</v>
      </c>
      <c r="N448" s="105">
        <v>0</v>
      </c>
      <c r="O448" s="106">
        <v>0</v>
      </c>
      <c r="P448" s="109">
        <v>3860000</v>
      </c>
      <c r="Q448" s="153">
        <v>0</v>
      </c>
      <c r="R448" s="153">
        <v>0</v>
      </c>
      <c r="S448" s="154">
        <v>3</v>
      </c>
    </row>
    <row r="449" spans="1:19" s="97" customFormat="1" ht="97.5" customHeight="1">
      <c r="A449" s="740"/>
      <c r="B449" s="536" t="s">
        <v>351</v>
      </c>
      <c r="C449" s="533" t="s">
        <v>352</v>
      </c>
      <c r="D449" s="744" t="s">
        <v>353</v>
      </c>
      <c r="E449" s="363" t="s">
        <v>261</v>
      </c>
      <c r="F449" s="24" t="s">
        <v>188</v>
      </c>
      <c r="G449" s="110">
        <v>39814</v>
      </c>
      <c r="H449" s="110" t="s">
        <v>195</v>
      </c>
      <c r="I449" s="152" t="s">
        <v>0</v>
      </c>
      <c r="J449" s="152" t="s">
        <v>263</v>
      </c>
      <c r="K449" s="152" t="s">
        <v>354</v>
      </c>
      <c r="L449" s="152" t="s">
        <v>56</v>
      </c>
      <c r="M449" s="105">
        <f t="shared" ref="M449:R449" si="32">M450</f>
        <v>385000</v>
      </c>
      <c r="N449" s="105">
        <f>N450</f>
        <v>355736</v>
      </c>
      <c r="O449" s="106">
        <f>O450</f>
        <v>565000</v>
      </c>
      <c r="P449" s="107">
        <f t="shared" si="32"/>
        <v>540000</v>
      </c>
      <c r="Q449" s="106">
        <f t="shared" si="32"/>
        <v>540000</v>
      </c>
      <c r="R449" s="106">
        <f t="shared" si="32"/>
        <v>540000</v>
      </c>
      <c r="S449" s="30"/>
    </row>
    <row r="450" spans="1:19" s="97" customFormat="1" ht="127.5" customHeight="1">
      <c r="A450" s="740"/>
      <c r="B450" s="532"/>
      <c r="C450" s="535"/>
      <c r="D450" s="514"/>
      <c r="E450" s="364" t="s">
        <v>355</v>
      </c>
      <c r="F450" s="24" t="s">
        <v>188</v>
      </c>
      <c r="G450" s="110">
        <v>41367</v>
      </c>
      <c r="H450" s="110" t="s">
        <v>195</v>
      </c>
      <c r="I450" s="103" t="s">
        <v>0</v>
      </c>
      <c r="J450" s="103" t="s">
        <v>263</v>
      </c>
      <c r="K450" s="108" t="s">
        <v>354</v>
      </c>
      <c r="L450" s="103" t="s">
        <v>9</v>
      </c>
      <c r="M450" s="105">
        <v>385000</v>
      </c>
      <c r="N450" s="105">
        <v>355736</v>
      </c>
      <c r="O450" s="106">
        <v>565000</v>
      </c>
      <c r="P450" s="107">
        <v>540000</v>
      </c>
      <c r="Q450" s="106">
        <v>540000</v>
      </c>
      <c r="R450" s="106">
        <v>540000</v>
      </c>
      <c r="S450" s="30">
        <v>3</v>
      </c>
    </row>
    <row r="451" spans="1:19" s="97" customFormat="1" ht="81" customHeight="1">
      <c r="A451" s="740"/>
      <c r="B451" s="536" t="s">
        <v>356</v>
      </c>
      <c r="C451" s="533" t="s">
        <v>357</v>
      </c>
      <c r="D451" s="744" t="s">
        <v>250</v>
      </c>
      <c r="E451" s="536" t="s">
        <v>279</v>
      </c>
      <c r="F451" s="752" t="s">
        <v>188</v>
      </c>
      <c r="G451" s="755">
        <v>43894</v>
      </c>
      <c r="H451" s="755" t="s">
        <v>195</v>
      </c>
      <c r="I451" s="152" t="s">
        <v>0</v>
      </c>
      <c r="J451" s="152" t="s">
        <v>263</v>
      </c>
      <c r="K451" s="133" t="s">
        <v>280</v>
      </c>
      <c r="L451" s="152" t="s">
        <v>56</v>
      </c>
      <c r="M451" s="105">
        <f t="shared" ref="M451:R451" si="33">M452+M453+M454+M455</f>
        <v>202820000</v>
      </c>
      <c r="N451" s="105">
        <f t="shared" si="33"/>
        <v>202820000</v>
      </c>
      <c r="O451" s="106">
        <f t="shared" si="33"/>
        <v>201043000</v>
      </c>
      <c r="P451" s="107">
        <f t="shared" si="33"/>
        <v>215298000</v>
      </c>
      <c r="Q451" s="106">
        <f t="shared" si="33"/>
        <v>215382000</v>
      </c>
      <c r="R451" s="106">
        <f t="shared" si="33"/>
        <v>215382000</v>
      </c>
      <c r="S451" s="30"/>
    </row>
    <row r="452" spans="1:19" s="97" customFormat="1">
      <c r="A452" s="740"/>
      <c r="B452" s="538"/>
      <c r="C452" s="534"/>
      <c r="D452" s="513"/>
      <c r="E452" s="538"/>
      <c r="F452" s="745"/>
      <c r="G452" s="747"/>
      <c r="H452" s="747"/>
      <c r="I452" s="152" t="s">
        <v>0</v>
      </c>
      <c r="J452" s="152" t="s">
        <v>263</v>
      </c>
      <c r="K452" s="133" t="s">
        <v>280</v>
      </c>
      <c r="L452" s="152" t="s">
        <v>20</v>
      </c>
      <c r="M452" s="105">
        <v>49354264.049999997</v>
      </c>
      <c r="N452" s="105">
        <v>49354264.049999997</v>
      </c>
      <c r="O452" s="106">
        <v>48713200</v>
      </c>
      <c r="P452" s="107">
        <v>52784400</v>
      </c>
      <c r="Q452" s="106">
        <v>52816200</v>
      </c>
      <c r="R452" s="106">
        <v>52816200</v>
      </c>
      <c r="S452" s="30">
        <v>3</v>
      </c>
    </row>
    <row r="453" spans="1:19" s="97" customFormat="1">
      <c r="A453" s="740"/>
      <c r="B453" s="538"/>
      <c r="C453" s="534"/>
      <c r="D453" s="513"/>
      <c r="E453" s="538"/>
      <c r="F453" s="745"/>
      <c r="G453" s="747"/>
      <c r="H453" s="747"/>
      <c r="I453" s="152" t="s">
        <v>0</v>
      </c>
      <c r="J453" s="152" t="s">
        <v>263</v>
      </c>
      <c r="K453" s="133" t="s">
        <v>280</v>
      </c>
      <c r="L453" s="152" t="s">
        <v>37</v>
      </c>
      <c r="M453" s="105">
        <v>14821635.949999999</v>
      </c>
      <c r="N453" s="105">
        <v>14821635.949999999</v>
      </c>
      <c r="O453" s="106">
        <v>14711330</v>
      </c>
      <c r="P453" s="107">
        <v>15941300</v>
      </c>
      <c r="Q453" s="106">
        <v>15953500</v>
      </c>
      <c r="R453" s="106">
        <v>15953500</v>
      </c>
      <c r="S453" s="30">
        <v>3</v>
      </c>
    </row>
    <row r="454" spans="1:19" s="97" customFormat="1">
      <c r="A454" s="740"/>
      <c r="B454" s="537"/>
      <c r="C454" s="534"/>
      <c r="D454" s="513"/>
      <c r="E454" s="538"/>
      <c r="F454" s="745"/>
      <c r="G454" s="747"/>
      <c r="H454" s="747"/>
      <c r="I454" s="152" t="s">
        <v>0</v>
      </c>
      <c r="J454" s="152" t="s">
        <v>263</v>
      </c>
      <c r="K454" s="133" t="s">
        <v>280</v>
      </c>
      <c r="L454" s="152" t="s">
        <v>8</v>
      </c>
      <c r="M454" s="105">
        <v>1616100</v>
      </c>
      <c r="N454" s="105">
        <v>1616100</v>
      </c>
      <c r="O454" s="106">
        <v>1648770</v>
      </c>
      <c r="P454" s="107">
        <v>1772300</v>
      </c>
      <c r="Q454" s="106">
        <v>1772300</v>
      </c>
      <c r="R454" s="106">
        <v>1772300</v>
      </c>
      <c r="S454" s="30">
        <v>3</v>
      </c>
    </row>
    <row r="455" spans="1:19" s="97" customFormat="1" ht="21.75" customHeight="1">
      <c r="A455" s="740"/>
      <c r="B455" s="305" t="s">
        <v>358</v>
      </c>
      <c r="C455" s="535"/>
      <c r="D455" s="514"/>
      <c r="E455" s="537"/>
      <c r="F455" s="746"/>
      <c r="G455" s="762"/>
      <c r="H455" s="762"/>
      <c r="I455" s="152" t="s">
        <v>0</v>
      </c>
      <c r="J455" s="152" t="s">
        <v>263</v>
      </c>
      <c r="K455" s="133" t="s">
        <v>280</v>
      </c>
      <c r="L455" s="152" t="s">
        <v>6</v>
      </c>
      <c r="M455" s="105">
        <v>137028000</v>
      </c>
      <c r="N455" s="105">
        <v>137028000</v>
      </c>
      <c r="O455" s="106">
        <v>135969700</v>
      </c>
      <c r="P455" s="107">
        <v>144800000</v>
      </c>
      <c r="Q455" s="106">
        <v>144840000</v>
      </c>
      <c r="R455" s="106">
        <v>144840000</v>
      </c>
      <c r="S455" s="154"/>
    </row>
    <row r="456" spans="1:19" s="97" customFormat="1" ht="59.25" customHeight="1">
      <c r="A456" s="740"/>
      <c r="B456" s="781" t="s">
        <v>359</v>
      </c>
      <c r="C456" s="533" t="s">
        <v>360</v>
      </c>
      <c r="D456" s="744" t="s">
        <v>250</v>
      </c>
      <c r="E456" s="536" t="s">
        <v>361</v>
      </c>
      <c r="F456" s="752" t="s">
        <v>188</v>
      </c>
      <c r="G456" s="755">
        <v>44075</v>
      </c>
      <c r="H456" s="755" t="s">
        <v>195</v>
      </c>
      <c r="I456" s="108" t="s">
        <v>0</v>
      </c>
      <c r="J456" s="108" t="s">
        <v>263</v>
      </c>
      <c r="K456" s="108" t="s">
        <v>362</v>
      </c>
      <c r="L456" s="108" t="s">
        <v>56</v>
      </c>
      <c r="M456" s="105">
        <f>M458+M457+M459</f>
        <v>5442400</v>
      </c>
      <c r="N456" s="105">
        <f>N457+N458+N459</f>
        <v>5073140.92</v>
      </c>
      <c r="O456" s="106">
        <f>O458+O457+O459</f>
        <v>16327100</v>
      </c>
      <c r="P456" s="109">
        <f>P458+P457+P459</f>
        <v>16561400</v>
      </c>
      <c r="Q456" s="153">
        <f>Q458+Q457+Q459</f>
        <v>16561400</v>
      </c>
      <c r="R456" s="153">
        <f>R458+R457+R459</f>
        <v>16561400</v>
      </c>
      <c r="S456" s="154"/>
    </row>
    <row r="457" spans="1:19" s="97" customFormat="1" ht="28.5" customHeight="1">
      <c r="A457" s="740"/>
      <c r="B457" s="782"/>
      <c r="C457" s="534"/>
      <c r="D457" s="513"/>
      <c r="E457" s="538"/>
      <c r="F457" s="745"/>
      <c r="G457" s="747"/>
      <c r="H457" s="747"/>
      <c r="I457" s="108" t="s">
        <v>0</v>
      </c>
      <c r="J457" s="108" t="s">
        <v>263</v>
      </c>
      <c r="K457" s="108" t="s">
        <v>362</v>
      </c>
      <c r="L457" s="108" t="s">
        <v>20</v>
      </c>
      <c r="M457" s="105">
        <v>1360000</v>
      </c>
      <c r="N457" s="105">
        <v>1233895.57</v>
      </c>
      <c r="O457" s="106">
        <v>3900000</v>
      </c>
      <c r="P457" s="109">
        <v>4080000</v>
      </c>
      <c r="Q457" s="153">
        <v>4080000</v>
      </c>
      <c r="R457" s="153">
        <v>4080000</v>
      </c>
      <c r="S457" s="154">
        <v>3</v>
      </c>
    </row>
    <row r="458" spans="1:19" s="97" customFormat="1" ht="24.75" customHeight="1">
      <c r="A458" s="740"/>
      <c r="B458" s="783"/>
      <c r="C458" s="534"/>
      <c r="D458" s="513"/>
      <c r="E458" s="538"/>
      <c r="F458" s="745"/>
      <c r="G458" s="747"/>
      <c r="H458" s="747"/>
      <c r="I458" s="108" t="s">
        <v>0</v>
      </c>
      <c r="J458" s="108" t="s">
        <v>263</v>
      </c>
      <c r="K458" s="108" t="s">
        <v>362</v>
      </c>
      <c r="L458" s="108" t="s">
        <v>37</v>
      </c>
      <c r="M458" s="105">
        <v>410760</v>
      </c>
      <c r="N458" s="105">
        <v>372636.48</v>
      </c>
      <c r="O458" s="106">
        <v>1177800</v>
      </c>
      <c r="P458" s="109">
        <v>1232100</v>
      </c>
      <c r="Q458" s="153">
        <v>1232100</v>
      </c>
      <c r="R458" s="153">
        <v>1232100</v>
      </c>
      <c r="S458" s="154">
        <v>3</v>
      </c>
    </row>
    <row r="459" spans="1:19" s="97" customFormat="1" ht="49.5" customHeight="1">
      <c r="A459" s="740"/>
      <c r="B459" s="323" t="s">
        <v>363</v>
      </c>
      <c r="C459" s="535"/>
      <c r="D459" s="514"/>
      <c r="E459" s="537"/>
      <c r="F459" s="746"/>
      <c r="G459" s="762"/>
      <c r="H459" s="762"/>
      <c r="I459" s="108" t="s">
        <v>0</v>
      </c>
      <c r="J459" s="108" t="s">
        <v>263</v>
      </c>
      <c r="K459" s="108" t="s">
        <v>362</v>
      </c>
      <c r="L459" s="108" t="s">
        <v>5</v>
      </c>
      <c r="M459" s="105">
        <v>3671640</v>
      </c>
      <c r="N459" s="105">
        <v>3466608.87</v>
      </c>
      <c r="O459" s="106">
        <v>11249300</v>
      </c>
      <c r="P459" s="109">
        <v>11249300</v>
      </c>
      <c r="Q459" s="153">
        <v>11249300</v>
      </c>
      <c r="R459" s="153">
        <v>11249300</v>
      </c>
      <c r="S459" s="154">
        <v>3</v>
      </c>
    </row>
    <row r="460" spans="1:19" s="97" customFormat="1" ht="77.25" customHeight="1">
      <c r="A460" s="740"/>
      <c r="B460" s="536" t="s">
        <v>364</v>
      </c>
      <c r="C460" s="533" t="s">
        <v>365</v>
      </c>
      <c r="D460" s="744" t="s">
        <v>250</v>
      </c>
      <c r="E460" s="536" t="s">
        <v>366</v>
      </c>
      <c r="F460" s="752" t="s">
        <v>188</v>
      </c>
      <c r="G460" s="755">
        <v>44117</v>
      </c>
      <c r="H460" s="755" t="s">
        <v>195</v>
      </c>
      <c r="I460" s="108" t="s">
        <v>0</v>
      </c>
      <c r="J460" s="108" t="s">
        <v>263</v>
      </c>
      <c r="K460" s="108" t="s">
        <v>367</v>
      </c>
      <c r="L460" s="108" t="s">
        <v>56</v>
      </c>
      <c r="M460" s="105">
        <f t="shared" ref="M460:R460" si="34">M461</f>
        <v>50000</v>
      </c>
      <c r="N460" s="105">
        <f t="shared" si="34"/>
        <v>50000</v>
      </c>
      <c r="O460" s="106">
        <f t="shared" si="34"/>
        <v>0</v>
      </c>
      <c r="P460" s="109">
        <f t="shared" si="34"/>
        <v>0</v>
      </c>
      <c r="Q460" s="153">
        <f t="shared" si="34"/>
        <v>0</v>
      </c>
      <c r="R460" s="153">
        <f t="shared" si="34"/>
        <v>0</v>
      </c>
      <c r="S460" s="154"/>
    </row>
    <row r="461" spans="1:19" s="97" customFormat="1" ht="33.75" customHeight="1">
      <c r="A461" s="740"/>
      <c r="B461" s="537"/>
      <c r="C461" s="535"/>
      <c r="D461" s="514"/>
      <c r="E461" s="537"/>
      <c r="F461" s="746"/>
      <c r="G461" s="762"/>
      <c r="H461" s="762"/>
      <c r="I461" s="108" t="s">
        <v>0</v>
      </c>
      <c r="J461" s="108" t="s">
        <v>263</v>
      </c>
      <c r="K461" s="108" t="s">
        <v>367</v>
      </c>
      <c r="L461" s="108" t="s">
        <v>5</v>
      </c>
      <c r="M461" s="105">
        <v>50000</v>
      </c>
      <c r="N461" s="105">
        <v>50000</v>
      </c>
      <c r="O461" s="106"/>
      <c r="P461" s="109"/>
      <c r="Q461" s="153"/>
      <c r="R461" s="153"/>
      <c r="S461" s="154">
        <v>3</v>
      </c>
    </row>
    <row r="462" spans="1:19" s="97" customFormat="1" ht="42" customHeight="1">
      <c r="A462" s="740"/>
      <c r="B462" s="536" t="s">
        <v>368</v>
      </c>
      <c r="C462" s="533" t="s">
        <v>369</v>
      </c>
      <c r="D462" s="744" t="s">
        <v>256</v>
      </c>
      <c r="E462" s="536" t="s">
        <v>370</v>
      </c>
      <c r="F462" s="752" t="s">
        <v>188</v>
      </c>
      <c r="G462" s="755">
        <v>43831</v>
      </c>
      <c r="H462" s="755" t="s">
        <v>195</v>
      </c>
      <c r="I462" s="108" t="s">
        <v>0</v>
      </c>
      <c r="J462" s="108" t="s">
        <v>263</v>
      </c>
      <c r="K462" s="108" t="s">
        <v>314</v>
      </c>
      <c r="L462" s="108" t="s">
        <v>56</v>
      </c>
      <c r="M462" s="105">
        <f>M463+M464</f>
        <v>5693800</v>
      </c>
      <c r="N462" s="105">
        <f>N463+N464</f>
        <v>5693800</v>
      </c>
      <c r="O462" s="106">
        <f>O463</f>
        <v>0</v>
      </c>
      <c r="P462" s="109">
        <f>P463+P464</f>
        <v>0</v>
      </c>
      <c r="Q462" s="153">
        <f>Q463+Q464</f>
        <v>0</v>
      </c>
      <c r="R462" s="153">
        <f>R463+R464</f>
        <v>0</v>
      </c>
      <c r="S462" s="154"/>
    </row>
    <row r="463" spans="1:19" s="97" customFormat="1">
      <c r="A463" s="740"/>
      <c r="B463" s="537"/>
      <c r="C463" s="534"/>
      <c r="D463" s="513"/>
      <c r="E463" s="538"/>
      <c r="F463" s="745"/>
      <c r="G463" s="747"/>
      <c r="H463" s="747"/>
      <c r="I463" s="108" t="s">
        <v>0</v>
      </c>
      <c r="J463" s="108" t="s">
        <v>263</v>
      </c>
      <c r="K463" s="108" t="s">
        <v>314</v>
      </c>
      <c r="L463" s="108" t="s">
        <v>8</v>
      </c>
      <c r="M463" s="105">
        <v>1785300</v>
      </c>
      <c r="N463" s="105">
        <v>1785300</v>
      </c>
      <c r="O463" s="106"/>
      <c r="P463" s="109">
        <v>0</v>
      </c>
      <c r="Q463" s="153"/>
      <c r="R463" s="153"/>
      <c r="S463" s="154">
        <v>3</v>
      </c>
    </row>
    <row r="464" spans="1:19" s="97" customFormat="1" ht="29.25" customHeight="1">
      <c r="A464" s="740"/>
      <c r="B464" s="307" t="s">
        <v>371</v>
      </c>
      <c r="C464" s="535"/>
      <c r="D464" s="513"/>
      <c r="E464" s="538"/>
      <c r="F464" s="745"/>
      <c r="G464" s="747"/>
      <c r="H464" s="747"/>
      <c r="I464" s="108" t="s">
        <v>0</v>
      </c>
      <c r="J464" s="108" t="s">
        <v>263</v>
      </c>
      <c r="K464" s="108" t="s">
        <v>314</v>
      </c>
      <c r="L464" s="108" t="s">
        <v>5</v>
      </c>
      <c r="M464" s="105">
        <v>3908500</v>
      </c>
      <c r="N464" s="105">
        <v>3908500</v>
      </c>
      <c r="O464" s="106"/>
      <c r="P464" s="109">
        <v>0</v>
      </c>
      <c r="Q464" s="153"/>
      <c r="R464" s="153"/>
      <c r="S464" s="154">
        <v>3</v>
      </c>
    </row>
    <row r="465" spans="1:19" s="97" customFormat="1" ht="42" customHeight="1">
      <c r="A465" s="740"/>
      <c r="B465" s="536" t="s">
        <v>372</v>
      </c>
      <c r="C465" s="533" t="s">
        <v>373</v>
      </c>
      <c r="D465" s="513"/>
      <c r="E465" s="538"/>
      <c r="F465" s="745"/>
      <c r="G465" s="747"/>
      <c r="H465" s="747"/>
      <c r="I465" s="108" t="s">
        <v>0</v>
      </c>
      <c r="J465" s="108" t="s">
        <v>263</v>
      </c>
      <c r="K465" s="108" t="s">
        <v>318</v>
      </c>
      <c r="L465" s="108" t="s">
        <v>56</v>
      </c>
      <c r="M465" s="105">
        <f>M466+M467</f>
        <v>1513538.6800000002</v>
      </c>
      <c r="N465" s="105">
        <f>N466+N467</f>
        <v>1513538.6800000002</v>
      </c>
      <c r="O465" s="106">
        <f>O466</f>
        <v>0</v>
      </c>
      <c r="P465" s="109">
        <f>P466</f>
        <v>0</v>
      </c>
      <c r="Q465" s="153">
        <f>Q466</f>
        <v>0</v>
      </c>
      <c r="R465" s="153">
        <f>R466</f>
        <v>0</v>
      </c>
      <c r="S465" s="154"/>
    </row>
    <row r="466" spans="1:19" s="97" customFormat="1" ht="36" customHeight="1">
      <c r="A466" s="740"/>
      <c r="B466" s="537"/>
      <c r="C466" s="534"/>
      <c r="D466" s="513"/>
      <c r="E466" s="538"/>
      <c r="F466" s="745"/>
      <c r="G466" s="747"/>
      <c r="H466" s="747"/>
      <c r="I466" s="108" t="s">
        <v>0</v>
      </c>
      <c r="J466" s="108" t="s">
        <v>263</v>
      </c>
      <c r="K466" s="108" t="s">
        <v>318</v>
      </c>
      <c r="L466" s="108" t="s">
        <v>8</v>
      </c>
      <c r="M466" s="105">
        <v>474500</v>
      </c>
      <c r="N466" s="105">
        <v>474500</v>
      </c>
      <c r="O466" s="106"/>
      <c r="P466" s="109"/>
      <c r="Q466" s="153"/>
      <c r="R466" s="153"/>
      <c r="S466" s="154">
        <v>3</v>
      </c>
    </row>
    <row r="467" spans="1:19" s="97" customFormat="1" ht="29.25" customHeight="1">
      <c r="A467" s="740"/>
      <c r="B467" s="307" t="s">
        <v>374</v>
      </c>
      <c r="C467" s="535"/>
      <c r="D467" s="514"/>
      <c r="E467" s="537"/>
      <c r="F467" s="746"/>
      <c r="G467" s="762"/>
      <c r="H467" s="762"/>
      <c r="I467" s="108" t="s">
        <v>0</v>
      </c>
      <c r="J467" s="108" t="s">
        <v>263</v>
      </c>
      <c r="K467" s="108" t="s">
        <v>318</v>
      </c>
      <c r="L467" s="108" t="s">
        <v>5</v>
      </c>
      <c r="M467" s="105">
        <v>1039038.68</v>
      </c>
      <c r="N467" s="105">
        <v>1039038.68</v>
      </c>
      <c r="O467" s="106"/>
      <c r="P467" s="109"/>
      <c r="Q467" s="153"/>
      <c r="R467" s="153"/>
      <c r="S467" s="154">
        <v>3</v>
      </c>
    </row>
    <row r="468" spans="1:19" s="97" customFormat="1" ht="94.5" customHeight="1">
      <c r="A468" s="740"/>
      <c r="B468" s="536" t="s">
        <v>375</v>
      </c>
      <c r="C468" s="533" t="s">
        <v>376</v>
      </c>
      <c r="D468" s="744" t="s">
        <v>250</v>
      </c>
      <c r="E468" s="536" t="s">
        <v>261</v>
      </c>
      <c r="F468" s="744" t="s">
        <v>188</v>
      </c>
      <c r="G468" s="784">
        <v>39814</v>
      </c>
      <c r="H468" s="784" t="s">
        <v>195</v>
      </c>
      <c r="I468" s="104" t="s">
        <v>0</v>
      </c>
      <c r="J468" s="108" t="s">
        <v>263</v>
      </c>
      <c r="K468" s="108" t="s">
        <v>377</v>
      </c>
      <c r="L468" s="108" t="s">
        <v>56</v>
      </c>
      <c r="M468" s="105">
        <f t="shared" ref="M468:R468" si="35">M469+M470</f>
        <v>7299151</v>
      </c>
      <c r="N468" s="105">
        <f t="shared" si="35"/>
        <v>7299151</v>
      </c>
      <c r="O468" s="106">
        <f>O469+O470</f>
        <v>9191100</v>
      </c>
      <c r="P468" s="190">
        <f t="shared" si="35"/>
        <v>10575300</v>
      </c>
      <c r="Q468" s="191">
        <f t="shared" si="35"/>
        <v>10575300</v>
      </c>
      <c r="R468" s="191">
        <f t="shared" si="35"/>
        <v>10575300</v>
      </c>
      <c r="S468" s="134"/>
    </row>
    <row r="469" spans="1:19" s="97" customFormat="1">
      <c r="A469" s="740"/>
      <c r="B469" s="537"/>
      <c r="C469" s="534"/>
      <c r="D469" s="513"/>
      <c r="E469" s="538"/>
      <c r="F469" s="513"/>
      <c r="G469" s="785"/>
      <c r="H469" s="785"/>
      <c r="I469" s="152" t="s">
        <v>0</v>
      </c>
      <c r="J469" s="152" t="s">
        <v>263</v>
      </c>
      <c r="K469" s="108" t="s">
        <v>377</v>
      </c>
      <c r="L469" s="152" t="s">
        <v>8</v>
      </c>
      <c r="M469" s="105">
        <v>1624751</v>
      </c>
      <c r="N469" s="105">
        <v>1624751</v>
      </c>
      <c r="O469" s="106">
        <v>2295400</v>
      </c>
      <c r="P469" s="107">
        <v>2630800</v>
      </c>
      <c r="Q469" s="106">
        <v>2630800</v>
      </c>
      <c r="R469" s="106">
        <v>2630800</v>
      </c>
      <c r="S469" s="30">
        <v>3</v>
      </c>
    </row>
    <row r="470" spans="1:19" s="97" customFormat="1" ht="63.75" customHeight="1">
      <c r="A470" s="740"/>
      <c r="B470" s="307" t="s">
        <v>378</v>
      </c>
      <c r="C470" s="535"/>
      <c r="D470" s="514"/>
      <c r="E470" s="537"/>
      <c r="F470" s="514"/>
      <c r="G470" s="786"/>
      <c r="H470" s="786"/>
      <c r="I470" s="108" t="s">
        <v>0</v>
      </c>
      <c r="J470" s="108" t="s">
        <v>263</v>
      </c>
      <c r="K470" s="108" t="s">
        <v>377</v>
      </c>
      <c r="L470" s="108" t="s">
        <v>5</v>
      </c>
      <c r="M470" s="105">
        <v>5674400</v>
      </c>
      <c r="N470" s="105">
        <v>5674400</v>
      </c>
      <c r="O470" s="106">
        <v>6895700</v>
      </c>
      <c r="P470" s="109">
        <v>7944500</v>
      </c>
      <c r="Q470" s="153">
        <v>7944500</v>
      </c>
      <c r="R470" s="106">
        <v>7944500</v>
      </c>
      <c r="S470" s="156">
        <v>3</v>
      </c>
    </row>
    <row r="471" spans="1:19" s="97" customFormat="1" ht="84.75" customHeight="1">
      <c r="A471" s="740"/>
      <c r="B471" s="536" t="s">
        <v>379</v>
      </c>
      <c r="C471" s="787" t="s">
        <v>380</v>
      </c>
      <c r="D471" s="744" t="s">
        <v>250</v>
      </c>
      <c r="E471" s="790" t="s">
        <v>381</v>
      </c>
      <c r="F471" s="744" t="s">
        <v>188</v>
      </c>
      <c r="G471" s="784">
        <v>43528</v>
      </c>
      <c r="H471" s="784" t="s">
        <v>195</v>
      </c>
      <c r="I471" s="152" t="s">
        <v>0</v>
      </c>
      <c r="J471" s="152" t="s">
        <v>263</v>
      </c>
      <c r="K471" s="152" t="s">
        <v>382</v>
      </c>
      <c r="L471" s="152" t="s">
        <v>56</v>
      </c>
      <c r="M471" s="105">
        <f t="shared" ref="M471:R471" si="36">M472+M473</f>
        <v>4345100</v>
      </c>
      <c r="N471" s="105">
        <f t="shared" si="36"/>
        <v>2562129.2999999998</v>
      </c>
      <c r="O471" s="106">
        <f t="shared" si="36"/>
        <v>0</v>
      </c>
      <c r="P471" s="107">
        <f t="shared" si="36"/>
        <v>0</v>
      </c>
      <c r="Q471" s="106">
        <f t="shared" si="36"/>
        <v>0</v>
      </c>
      <c r="R471" s="106">
        <f t="shared" si="36"/>
        <v>0</v>
      </c>
      <c r="S471" s="118"/>
    </row>
    <row r="472" spans="1:19" s="97" customFormat="1">
      <c r="A472" s="740"/>
      <c r="B472" s="537"/>
      <c r="C472" s="788"/>
      <c r="D472" s="513"/>
      <c r="E472" s="531"/>
      <c r="F472" s="513"/>
      <c r="G472" s="785"/>
      <c r="H472" s="785"/>
      <c r="I472" s="108" t="s">
        <v>0</v>
      </c>
      <c r="J472" s="108" t="s">
        <v>263</v>
      </c>
      <c r="K472" s="108" t="s">
        <v>382</v>
      </c>
      <c r="L472" s="108" t="s">
        <v>8</v>
      </c>
      <c r="M472" s="105">
        <v>1032200</v>
      </c>
      <c r="N472" s="105">
        <v>497916</v>
      </c>
      <c r="O472" s="106"/>
      <c r="P472" s="109"/>
      <c r="Q472" s="153"/>
      <c r="R472" s="153"/>
      <c r="S472" s="154">
        <v>3</v>
      </c>
    </row>
    <row r="473" spans="1:19" s="97" customFormat="1" ht="22.5">
      <c r="A473" s="740"/>
      <c r="B473" s="307" t="s">
        <v>383</v>
      </c>
      <c r="C473" s="789"/>
      <c r="D473" s="513"/>
      <c r="E473" s="531"/>
      <c r="F473" s="513"/>
      <c r="G473" s="785"/>
      <c r="H473" s="785"/>
      <c r="I473" s="108" t="s">
        <v>0</v>
      </c>
      <c r="J473" s="108" t="s">
        <v>263</v>
      </c>
      <c r="K473" s="108" t="s">
        <v>382</v>
      </c>
      <c r="L473" s="108" t="s">
        <v>6</v>
      </c>
      <c r="M473" s="105">
        <v>3312900</v>
      </c>
      <c r="N473" s="105">
        <v>2064213.3</v>
      </c>
      <c r="O473" s="106"/>
      <c r="P473" s="109"/>
      <c r="Q473" s="153"/>
      <c r="R473" s="153"/>
      <c r="S473" s="154">
        <v>3</v>
      </c>
    </row>
    <row r="474" spans="1:19" s="97" customFormat="1" ht="77.25" customHeight="1">
      <c r="A474" s="740"/>
      <c r="B474" s="536" t="s">
        <v>384</v>
      </c>
      <c r="C474" s="787" t="s">
        <v>385</v>
      </c>
      <c r="D474" s="513"/>
      <c r="E474" s="531"/>
      <c r="F474" s="513"/>
      <c r="G474" s="785"/>
      <c r="H474" s="785"/>
      <c r="I474" s="152" t="s">
        <v>0</v>
      </c>
      <c r="J474" s="152" t="s">
        <v>263</v>
      </c>
      <c r="K474" s="152" t="s">
        <v>386</v>
      </c>
      <c r="L474" s="152" t="s">
        <v>56</v>
      </c>
      <c r="M474" s="105">
        <f t="shared" ref="M474:R474" si="37">M475+M476</f>
        <v>1155100</v>
      </c>
      <c r="N474" s="105">
        <f t="shared" si="37"/>
        <v>681073</v>
      </c>
      <c r="O474" s="106">
        <f t="shared" si="37"/>
        <v>0</v>
      </c>
      <c r="P474" s="107">
        <f t="shared" si="37"/>
        <v>0</v>
      </c>
      <c r="Q474" s="106">
        <f t="shared" si="37"/>
        <v>0</v>
      </c>
      <c r="R474" s="106">
        <f t="shared" si="37"/>
        <v>0</v>
      </c>
      <c r="S474" s="118"/>
    </row>
    <row r="475" spans="1:19" s="97" customFormat="1" ht="25.5" customHeight="1">
      <c r="A475" s="740"/>
      <c r="B475" s="537"/>
      <c r="C475" s="788"/>
      <c r="D475" s="513"/>
      <c r="E475" s="531"/>
      <c r="F475" s="513"/>
      <c r="G475" s="785"/>
      <c r="H475" s="785"/>
      <c r="I475" s="152" t="s">
        <v>0</v>
      </c>
      <c r="J475" s="152" t="s">
        <v>263</v>
      </c>
      <c r="K475" s="108" t="s">
        <v>386</v>
      </c>
      <c r="L475" s="152" t="s">
        <v>8</v>
      </c>
      <c r="M475" s="105">
        <v>606385</v>
      </c>
      <c r="N475" s="105">
        <v>132358</v>
      </c>
      <c r="O475" s="106"/>
      <c r="P475" s="107"/>
      <c r="Q475" s="106"/>
      <c r="R475" s="106"/>
      <c r="S475" s="30">
        <v>3</v>
      </c>
    </row>
    <row r="476" spans="1:19" s="97" customFormat="1" ht="22.5">
      <c r="A476" s="740"/>
      <c r="B476" s="307" t="s">
        <v>387</v>
      </c>
      <c r="C476" s="789"/>
      <c r="D476" s="514"/>
      <c r="E476" s="532"/>
      <c r="F476" s="514"/>
      <c r="G476" s="786"/>
      <c r="H476" s="786"/>
      <c r="I476" s="108" t="s">
        <v>0</v>
      </c>
      <c r="J476" s="108" t="s">
        <v>263</v>
      </c>
      <c r="K476" s="108" t="s">
        <v>386</v>
      </c>
      <c r="L476" s="108" t="s">
        <v>6</v>
      </c>
      <c r="M476" s="105">
        <v>548715</v>
      </c>
      <c r="N476" s="105">
        <v>548715</v>
      </c>
      <c r="O476" s="106"/>
      <c r="P476" s="109"/>
      <c r="Q476" s="153"/>
      <c r="R476" s="153"/>
      <c r="S476" s="156">
        <v>3</v>
      </c>
    </row>
    <row r="477" spans="1:19" s="97" customFormat="1" ht="153.75" customHeight="1">
      <c r="A477" s="740"/>
      <c r="B477" s="627" t="s">
        <v>388</v>
      </c>
      <c r="C477" s="533" t="s">
        <v>389</v>
      </c>
      <c r="D477" s="744" t="s">
        <v>353</v>
      </c>
      <c r="E477" s="320" t="s">
        <v>274</v>
      </c>
      <c r="F477" s="49" t="s">
        <v>188</v>
      </c>
      <c r="G477" s="135">
        <v>44110</v>
      </c>
      <c r="H477" s="114" t="s">
        <v>195</v>
      </c>
      <c r="I477" s="108" t="s">
        <v>0</v>
      </c>
      <c r="J477" s="108" t="s">
        <v>263</v>
      </c>
      <c r="K477" s="108" t="s">
        <v>275</v>
      </c>
      <c r="L477" s="108" t="s">
        <v>56</v>
      </c>
      <c r="M477" s="105">
        <f>M479</f>
        <v>5500000</v>
      </c>
      <c r="N477" s="105">
        <f>N479</f>
        <v>3589144.85</v>
      </c>
      <c r="O477" s="106">
        <f>O479+O478</f>
        <v>5000000</v>
      </c>
      <c r="P477" s="109">
        <f>P479+P478</f>
        <v>3302800</v>
      </c>
      <c r="Q477" s="153">
        <f>Q479+Q478</f>
        <v>3302800</v>
      </c>
      <c r="R477" s="153">
        <f>R479+R478</f>
        <v>3302800</v>
      </c>
      <c r="S477" s="154"/>
    </row>
    <row r="478" spans="1:19" s="97" customFormat="1" ht="31.5" customHeight="1">
      <c r="A478" s="740"/>
      <c r="B478" s="628"/>
      <c r="C478" s="534"/>
      <c r="D478" s="513"/>
      <c r="E478" s="763" t="s">
        <v>276</v>
      </c>
      <c r="F478" s="744" t="s">
        <v>188</v>
      </c>
      <c r="G478" s="755">
        <v>40634</v>
      </c>
      <c r="H478" s="760" t="s">
        <v>195</v>
      </c>
      <c r="I478" s="108" t="s">
        <v>0</v>
      </c>
      <c r="J478" s="108" t="s">
        <v>263</v>
      </c>
      <c r="K478" s="108" t="s">
        <v>275</v>
      </c>
      <c r="L478" s="108" t="s">
        <v>8</v>
      </c>
      <c r="M478" s="105"/>
      <c r="N478" s="105"/>
      <c r="O478" s="106">
        <v>49500</v>
      </c>
      <c r="P478" s="109">
        <v>33000</v>
      </c>
      <c r="Q478" s="153">
        <v>33000</v>
      </c>
      <c r="R478" s="153">
        <v>33000</v>
      </c>
      <c r="S478" s="154">
        <v>3</v>
      </c>
    </row>
    <row r="479" spans="1:19" s="97" customFormat="1" ht="90" customHeight="1">
      <c r="A479" s="740"/>
      <c r="B479" s="791"/>
      <c r="C479" s="535"/>
      <c r="D479" s="514"/>
      <c r="E479" s="759"/>
      <c r="F479" s="514"/>
      <c r="G479" s="762"/>
      <c r="H479" s="761"/>
      <c r="I479" s="108" t="s">
        <v>0</v>
      </c>
      <c r="J479" s="108" t="s">
        <v>263</v>
      </c>
      <c r="K479" s="108" t="s">
        <v>275</v>
      </c>
      <c r="L479" s="108" t="s">
        <v>22</v>
      </c>
      <c r="M479" s="105">
        <v>5500000</v>
      </c>
      <c r="N479" s="105">
        <v>3589144.85</v>
      </c>
      <c r="O479" s="106">
        <v>4950500</v>
      </c>
      <c r="P479" s="109">
        <v>3269800</v>
      </c>
      <c r="Q479" s="153">
        <v>3269800</v>
      </c>
      <c r="R479" s="153">
        <v>3269800</v>
      </c>
      <c r="S479" s="154">
        <v>3</v>
      </c>
    </row>
    <row r="480" spans="1:19" s="97" customFormat="1" ht="104.25" customHeight="1">
      <c r="A480" s="740"/>
      <c r="B480" s="536" t="s">
        <v>390</v>
      </c>
      <c r="C480" s="533" t="s">
        <v>391</v>
      </c>
      <c r="D480" s="744" t="s">
        <v>250</v>
      </c>
      <c r="E480" s="536" t="s">
        <v>392</v>
      </c>
      <c r="F480" s="752" t="s">
        <v>188</v>
      </c>
      <c r="G480" s="755">
        <v>42736</v>
      </c>
      <c r="H480" s="752" t="s">
        <v>195</v>
      </c>
      <c r="I480" s="185" t="s">
        <v>0</v>
      </c>
      <c r="J480" s="185" t="s">
        <v>263</v>
      </c>
      <c r="K480" s="185" t="s">
        <v>393</v>
      </c>
      <c r="L480" s="185" t="s">
        <v>56</v>
      </c>
      <c r="M480" s="105">
        <f t="shared" ref="M480:R480" si="38">M481</f>
        <v>1319200</v>
      </c>
      <c r="N480" s="105">
        <f t="shared" si="38"/>
        <v>1319173.5</v>
      </c>
      <c r="O480" s="106">
        <f t="shared" si="38"/>
        <v>0</v>
      </c>
      <c r="P480" s="106">
        <f t="shared" si="38"/>
        <v>0</v>
      </c>
      <c r="Q480" s="153">
        <f t="shared" si="38"/>
        <v>0</v>
      </c>
      <c r="R480" s="153">
        <f t="shared" si="38"/>
        <v>0</v>
      </c>
      <c r="S480" s="111"/>
    </row>
    <row r="481" spans="1:21" s="97" customFormat="1" ht="63" customHeight="1">
      <c r="A481" s="740"/>
      <c r="B481" s="532"/>
      <c r="C481" s="534"/>
      <c r="D481" s="514"/>
      <c r="E481" s="532"/>
      <c r="F481" s="514"/>
      <c r="G481" s="514"/>
      <c r="H481" s="514" t="s">
        <v>195</v>
      </c>
      <c r="I481" s="103" t="s">
        <v>0</v>
      </c>
      <c r="J481" s="103" t="s">
        <v>263</v>
      </c>
      <c r="K481" s="103" t="s">
        <v>393</v>
      </c>
      <c r="L481" s="103" t="s">
        <v>5</v>
      </c>
      <c r="M481" s="105">
        <v>1319200</v>
      </c>
      <c r="N481" s="105">
        <v>1319173.5</v>
      </c>
      <c r="O481" s="106"/>
      <c r="P481" s="107"/>
      <c r="Q481" s="106"/>
      <c r="R481" s="106"/>
      <c r="S481" s="154">
        <v>3</v>
      </c>
    </row>
    <row r="482" spans="1:21" s="136" customFormat="1" ht="59.25" customHeight="1">
      <c r="A482" s="740"/>
      <c r="B482" s="536" t="s">
        <v>394</v>
      </c>
      <c r="C482" s="771" t="s">
        <v>395</v>
      </c>
      <c r="D482" s="792" t="s">
        <v>250</v>
      </c>
      <c r="E482" s="536" t="s">
        <v>396</v>
      </c>
      <c r="F482" s="752" t="s">
        <v>188</v>
      </c>
      <c r="G482" s="755">
        <v>44197</v>
      </c>
      <c r="H482" s="755">
        <v>44561</v>
      </c>
      <c r="I482" s="152" t="s">
        <v>0</v>
      </c>
      <c r="J482" s="152" t="s">
        <v>263</v>
      </c>
      <c r="K482" s="152" t="s">
        <v>397</v>
      </c>
      <c r="L482" s="108" t="s">
        <v>56</v>
      </c>
      <c r="M482" s="105">
        <f t="shared" ref="M482:R482" si="39">M483</f>
        <v>0</v>
      </c>
      <c r="N482" s="105">
        <f t="shared" si="39"/>
        <v>0</v>
      </c>
      <c r="O482" s="106">
        <f t="shared" si="39"/>
        <v>784000</v>
      </c>
      <c r="P482" s="109">
        <f t="shared" si="39"/>
        <v>1426000</v>
      </c>
      <c r="Q482" s="153">
        <f t="shared" si="39"/>
        <v>784000</v>
      </c>
      <c r="R482" s="153">
        <f t="shared" si="39"/>
        <v>975000</v>
      </c>
      <c r="S482" s="154"/>
    </row>
    <row r="483" spans="1:21" s="136" customFormat="1">
      <c r="A483" s="740"/>
      <c r="B483" s="538"/>
      <c r="C483" s="772"/>
      <c r="D483" s="793"/>
      <c r="E483" s="672"/>
      <c r="F483" s="566"/>
      <c r="G483" s="566"/>
      <c r="H483" s="566"/>
      <c r="I483" s="152" t="s">
        <v>0</v>
      </c>
      <c r="J483" s="152" t="s">
        <v>263</v>
      </c>
      <c r="K483" s="152" t="s">
        <v>397</v>
      </c>
      <c r="L483" s="108" t="s">
        <v>5</v>
      </c>
      <c r="M483" s="105"/>
      <c r="N483" s="105"/>
      <c r="O483" s="106">
        <v>784000</v>
      </c>
      <c r="P483" s="109">
        <v>1426000</v>
      </c>
      <c r="Q483" s="153">
        <v>784000</v>
      </c>
      <c r="R483" s="153">
        <v>975000</v>
      </c>
      <c r="S483" s="154">
        <v>3</v>
      </c>
    </row>
    <row r="484" spans="1:21" s="136" customFormat="1" ht="55.5" customHeight="1">
      <c r="A484" s="740"/>
      <c r="B484" s="538"/>
      <c r="C484" s="772"/>
      <c r="D484" s="793"/>
      <c r="E484" s="672"/>
      <c r="F484" s="566"/>
      <c r="G484" s="566"/>
      <c r="H484" s="566"/>
      <c r="I484" s="152" t="s">
        <v>0</v>
      </c>
      <c r="J484" s="152" t="s">
        <v>263</v>
      </c>
      <c r="K484" s="152" t="s">
        <v>397</v>
      </c>
      <c r="L484" s="108" t="s">
        <v>56</v>
      </c>
      <c r="M484" s="105">
        <f t="shared" ref="M484:R484" si="40">M485</f>
        <v>0</v>
      </c>
      <c r="N484" s="105">
        <f t="shared" si="40"/>
        <v>0</v>
      </c>
      <c r="O484" s="106">
        <f t="shared" si="40"/>
        <v>16000</v>
      </c>
      <c r="P484" s="109">
        <f t="shared" si="40"/>
        <v>29200</v>
      </c>
      <c r="Q484" s="153">
        <f t="shared" si="40"/>
        <v>16000</v>
      </c>
      <c r="R484" s="153">
        <f t="shared" si="40"/>
        <v>20000</v>
      </c>
      <c r="S484" s="154"/>
    </row>
    <row r="485" spans="1:21" s="136" customFormat="1">
      <c r="A485" s="740"/>
      <c r="B485" s="538"/>
      <c r="C485" s="772"/>
      <c r="D485" s="793"/>
      <c r="E485" s="672"/>
      <c r="F485" s="566"/>
      <c r="G485" s="566"/>
      <c r="H485" s="566"/>
      <c r="I485" s="152" t="s">
        <v>0</v>
      </c>
      <c r="J485" s="152" t="s">
        <v>263</v>
      </c>
      <c r="K485" s="152" t="s">
        <v>397</v>
      </c>
      <c r="L485" s="108" t="s">
        <v>5</v>
      </c>
      <c r="M485" s="105"/>
      <c r="N485" s="105"/>
      <c r="O485" s="106">
        <v>16000</v>
      </c>
      <c r="P485" s="109">
        <v>29200</v>
      </c>
      <c r="Q485" s="153">
        <v>16000</v>
      </c>
      <c r="R485" s="153">
        <v>20000</v>
      </c>
      <c r="S485" s="154">
        <v>3</v>
      </c>
    </row>
    <row r="486" spans="1:21" s="136" customFormat="1" ht="54" customHeight="1">
      <c r="A486" s="740"/>
      <c r="B486" s="538"/>
      <c r="C486" s="772"/>
      <c r="D486" s="566"/>
      <c r="E486" s="672"/>
      <c r="F486" s="566"/>
      <c r="G486" s="566"/>
      <c r="H486" s="566"/>
      <c r="I486" s="152" t="s">
        <v>0</v>
      </c>
      <c r="J486" s="152" t="s">
        <v>263</v>
      </c>
      <c r="K486" s="152" t="s">
        <v>397</v>
      </c>
      <c r="L486" s="108" t="s">
        <v>56</v>
      </c>
      <c r="M486" s="105">
        <f t="shared" ref="M486:R486" si="41">M487</f>
        <v>0</v>
      </c>
      <c r="N486" s="105">
        <f t="shared" si="41"/>
        <v>0</v>
      </c>
      <c r="O486" s="106">
        <f t="shared" si="41"/>
        <v>212700</v>
      </c>
      <c r="P486" s="109">
        <f t="shared" si="41"/>
        <v>386825</v>
      </c>
      <c r="Q486" s="153">
        <f t="shared" si="41"/>
        <v>239000</v>
      </c>
      <c r="R486" s="153">
        <f t="shared" si="41"/>
        <v>297200</v>
      </c>
      <c r="S486" s="154"/>
    </row>
    <row r="487" spans="1:21" s="136" customFormat="1">
      <c r="A487" s="740"/>
      <c r="B487" s="537"/>
      <c r="C487" s="773"/>
      <c r="D487" s="585"/>
      <c r="E487" s="673"/>
      <c r="F487" s="585"/>
      <c r="G487" s="585"/>
      <c r="H487" s="585"/>
      <c r="I487" s="152" t="s">
        <v>0</v>
      </c>
      <c r="J487" s="152" t="s">
        <v>263</v>
      </c>
      <c r="K487" s="152" t="s">
        <v>397</v>
      </c>
      <c r="L487" s="108" t="s">
        <v>5</v>
      </c>
      <c r="M487" s="105"/>
      <c r="N487" s="105"/>
      <c r="O487" s="106">
        <v>212700</v>
      </c>
      <c r="P487" s="109">
        <v>386825</v>
      </c>
      <c r="Q487" s="153">
        <v>239000</v>
      </c>
      <c r="R487" s="153">
        <v>297200</v>
      </c>
      <c r="S487" s="154">
        <v>3</v>
      </c>
      <c r="U487" s="137"/>
    </row>
    <row r="488" spans="1:21" s="97" customFormat="1" ht="51.75" customHeight="1">
      <c r="A488" s="740"/>
      <c r="B488" s="536" t="s">
        <v>398</v>
      </c>
      <c r="C488" s="533" t="s">
        <v>399</v>
      </c>
      <c r="D488" s="744" t="s">
        <v>250</v>
      </c>
      <c r="E488" s="536" t="s">
        <v>297</v>
      </c>
      <c r="F488" s="752" t="s">
        <v>188</v>
      </c>
      <c r="G488" s="755">
        <v>42736</v>
      </c>
      <c r="H488" s="752" t="s">
        <v>400</v>
      </c>
      <c r="I488" s="152" t="s">
        <v>0</v>
      </c>
      <c r="J488" s="152" t="s">
        <v>263</v>
      </c>
      <c r="K488" s="152" t="s">
        <v>298</v>
      </c>
      <c r="L488" s="152" t="s">
        <v>56</v>
      </c>
      <c r="M488" s="105">
        <f t="shared" ref="M488:R488" si="42">M489+M490+M491</f>
        <v>9383700</v>
      </c>
      <c r="N488" s="105">
        <f t="shared" si="42"/>
        <v>9381604.4699999988</v>
      </c>
      <c r="O488" s="106">
        <f t="shared" si="42"/>
        <v>0</v>
      </c>
      <c r="P488" s="109">
        <f t="shared" si="42"/>
        <v>0</v>
      </c>
      <c r="Q488" s="153">
        <f t="shared" si="42"/>
        <v>0</v>
      </c>
      <c r="R488" s="153">
        <f t="shared" si="42"/>
        <v>0</v>
      </c>
      <c r="S488" s="154"/>
    </row>
    <row r="489" spans="1:21" s="97" customFormat="1" ht="18" customHeight="1">
      <c r="A489" s="740"/>
      <c r="B489" s="538"/>
      <c r="C489" s="534"/>
      <c r="D489" s="513"/>
      <c r="E489" s="531"/>
      <c r="F489" s="513"/>
      <c r="G489" s="747"/>
      <c r="H489" s="745"/>
      <c r="I489" s="108" t="s">
        <v>0</v>
      </c>
      <c r="J489" s="108" t="s">
        <v>263</v>
      </c>
      <c r="K489" s="108" t="s">
        <v>298</v>
      </c>
      <c r="L489" s="108" t="s">
        <v>8</v>
      </c>
      <c r="M489" s="105">
        <v>2899500</v>
      </c>
      <c r="N489" s="105">
        <v>2898213.27</v>
      </c>
      <c r="O489" s="106"/>
      <c r="P489" s="109"/>
      <c r="Q489" s="153"/>
      <c r="R489" s="153"/>
      <c r="S489" s="154">
        <v>3</v>
      </c>
    </row>
    <row r="490" spans="1:21" s="97" customFormat="1" ht="46.5" customHeight="1">
      <c r="A490" s="740"/>
      <c r="B490" s="537"/>
      <c r="C490" s="534"/>
      <c r="D490" s="513"/>
      <c r="E490" s="531"/>
      <c r="F490" s="513"/>
      <c r="G490" s="745"/>
      <c r="H490" s="745"/>
      <c r="I490" s="108" t="s">
        <v>0</v>
      </c>
      <c r="J490" s="108" t="s">
        <v>263</v>
      </c>
      <c r="K490" s="108" t="s">
        <v>298</v>
      </c>
      <c r="L490" s="108" t="s">
        <v>299</v>
      </c>
      <c r="M490" s="105">
        <v>924900</v>
      </c>
      <c r="N490" s="105">
        <v>924816.31</v>
      </c>
      <c r="O490" s="106"/>
      <c r="P490" s="109"/>
      <c r="Q490" s="153"/>
      <c r="R490" s="153"/>
      <c r="S490" s="154">
        <v>3</v>
      </c>
    </row>
    <row r="491" spans="1:21" s="97" customFormat="1" ht="22.5">
      <c r="A491" s="740"/>
      <c r="B491" s="307" t="s">
        <v>401</v>
      </c>
      <c r="C491" s="535"/>
      <c r="D491" s="514"/>
      <c r="E491" s="532"/>
      <c r="F491" s="514"/>
      <c r="G491" s="746"/>
      <c r="H491" s="746"/>
      <c r="I491" s="108" t="s">
        <v>0</v>
      </c>
      <c r="J491" s="108" t="s">
        <v>263</v>
      </c>
      <c r="K491" s="108" t="s">
        <v>298</v>
      </c>
      <c r="L491" s="108" t="s">
        <v>5</v>
      </c>
      <c r="M491" s="105">
        <v>5559300</v>
      </c>
      <c r="N491" s="105">
        <v>5558574.8899999997</v>
      </c>
      <c r="O491" s="106"/>
      <c r="P491" s="109"/>
      <c r="Q491" s="153"/>
      <c r="R491" s="153"/>
      <c r="S491" s="154">
        <v>3</v>
      </c>
    </row>
    <row r="492" spans="1:21" s="97" customFormat="1" ht="72" customHeight="1">
      <c r="A492" s="740"/>
      <c r="B492" s="794" t="s">
        <v>402</v>
      </c>
      <c r="C492" s="533" t="s">
        <v>403</v>
      </c>
      <c r="D492" s="744" t="s">
        <v>250</v>
      </c>
      <c r="E492" s="536" t="s">
        <v>404</v>
      </c>
      <c r="F492" s="752" t="s">
        <v>188</v>
      </c>
      <c r="G492" s="755">
        <v>44197</v>
      </c>
      <c r="H492" s="752" t="s">
        <v>195</v>
      </c>
      <c r="I492" s="108" t="s">
        <v>0</v>
      </c>
      <c r="J492" s="108" t="s">
        <v>263</v>
      </c>
      <c r="K492" s="138" t="s">
        <v>289</v>
      </c>
      <c r="L492" s="108" t="s">
        <v>56</v>
      </c>
      <c r="M492" s="105">
        <f t="shared" ref="M492:R492" si="43">M493</f>
        <v>0</v>
      </c>
      <c r="N492" s="105">
        <f t="shared" si="43"/>
        <v>0</v>
      </c>
      <c r="O492" s="106">
        <f t="shared" si="43"/>
        <v>1659000</v>
      </c>
      <c r="P492" s="109">
        <f t="shared" si="43"/>
        <v>0</v>
      </c>
      <c r="Q492" s="153">
        <f t="shared" si="43"/>
        <v>1617000</v>
      </c>
      <c r="R492" s="153">
        <f t="shared" si="43"/>
        <v>0</v>
      </c>
      <c r="S492" s="154"/>
    </row>
    <row r="493" spans="1:21" s="97" customFormat="1" ht="30" customHeight="1">
      <c r="A493" s="740"/>
      <c r="B493" s="532"/>
      <c r="C493" s="535"/>
      <c r="D493" s="513"/>
      <c r="E493" s="538"/>
      <c r="F493" s="745"/>
      <c r="G493" s="747"/>
      <c r="H493" s="745"/>
      <c r="I493" s="108" t="s">
        <v>0</v>
      </c>
      <c r="J493" s="108" t="s">
        <v>263</v>
      </c>
      <c r="K493" s="138" t="s">
        <v>289</v>
      </c>
      <c r="L493" s="108" t="s">
        <v>8</v>
      </c>
      <c r="M493" s="105"/>
      <c r="N493" s="105"/>
      <c r="O493" s="106">
        <v>1659000</v>
      </c>
      <c r="P493" s="109">
        <v>0</v>
      </c>
      <c r="Q493" s="153">
        <v>1617000</v>
      </c>
      <c r="R493" s="153">
        <v>0</v>
      </c>
      <c r="S493" s="154">
        <v>3</v>
      </c>
    </row>
    <row r="494" spans="1:21" s="97" customFormat="1" ht="78" customHeight="1">
      <c r="A494" s="740"/>
      <c r="B494" s="794" t="s">
        <v>405</v>
      </c>
      <c r="C494" s="533" t="s">
        <v>406</v>
      </c>
      <c r="D494" s="513"/>
      <c r="E494" s="538"/>
      <c r="F494" s="745"/>
      <c r="G494" s="747"/>
      <c r="H494" s="745"/>
      <c r="I494" s="108" t="s">
        <v>0</v>
      </c>
      <c r="J494" s="108" t="s">
        <v>263</v>
      </c>
      <c r="K494" s="138" t="s">
        <v>407</v>
      </c>
      <c r="L494" s="108" t="s">
        <v>56</v>
      </c>
      <c r="M494" s="105">
        <f t="shared" ref="M494:R494" si="44">M495</f>
        <v>0</v>
      </c>
      <c r="N494" s="105">
        <f t="shared" si="44"/>
        <v>0</v>
      </c>
      <c r="O494" s="106">
        <f t="shared" si="44"/>
        <v>441000</v>
      </c>
      <c r="P494" s="109">
        <f t="shared" si="44"/>
        <v>0</v>
      </c>
      <c r="Q494" s="153">
        <f t="shared" si="44"/>
        <v>483000</v>
      </c>
      <c r="R494" s="153">
        <f t="shared" si="44"/>
        <v>0</v>
      </c>
      <c r="S494" s="154"/>
    </row>
    <row r="495" spans="1:21" s="97" customFormat="1" ht="37.5" customHeight="1">
      <c r="A495" s="740"/>
      <c r="B495" s="532"/>
      <c r="C495" s="535"/>
      <c r="D495" s="514"/>
      <c r="E495" s="537"/>
      <c r="F495" s="746"/>
      <c r="G495" s="762"/>
      <c r="H495" s="746"/>
      <c r="I495" s="108" t="s">
        <v>0</v>
      </c>
      <c r="J495" s="108" t="s">
        <v>263</v>
      </c>
      <c r="K495" s="138" t="s">
        <v>407</v>
      </c>
      <c r="L495" s="108" t="s">
        <v>8</v>
      </c>
      <c r="M495" s="105"/>
      <c r="N495" s="105"/>
      <c r="O495" s="106">
        <v>441000</v>
      </c>
      <c r="P495" s="109">
        <v>0</v>
      </c>
      <c r="Q495" s="153">
        <v>483000</v>
      </c>
      <c r="R495" s="153">
        <v>0</v>
      </c>
      <c r="S495" s="154">
        <v>3</v>
      </c>
    </row>
    <row r="496" spans="1:21" s="97" customFormat="1" ht="48.75" customHeight="1">
      <c r="A496" s="740"/>
      <c r="B496" s="530" t="s">
        <v>408</v>
      </c>
      <c r="C496" s="533" t="s">
        <v>409</v>
      </c>
      <c r="D496" s="744" t="s">
        <v>250</v>
      </c>
      <c r="E496" s="536" t="s">
        <v>261</v>
      </c>
      <c r="F496" s="752" t="s">
        <v>188</v>
      </c>
      <c r="G496" s="755">
        <v>39814</v>
      </c>
      <c r="H496" s="752" t="s">
        <v>195</v>
      </c>
      <c r="I496" s="108" t="s">
        <v>0</v>
      </c>
      <c r="J496" s="108" t="s">
        <v>263</v>
      </c>
      <c r="K496" s="108" t="s">
        <v>410</v>
      </c>
      <c r="L496" s="108" t="s">
        <v>56</v>
      </c>
      <c r="M496" s="105">
        <f t="shared" ref="M496:R496" si="45">M497</f>
        <v>0</v>
      </c>
      <c r="N496" s="105">
        <f t="shared" si="45"/>
        <v>0</v>
      </c>
      <c r="O496" s="106">
        <f t="shared" si="45"/>
        <v>3971000</v>
      </c>
      <c r="P496" s="109">
        <f t="shared" si="45"/>
        <v>0</v>
      </c>
      <c r="Q496" s="153">
        <f t="shared" si="45"/>
        <v>0</v>
      </c>
      <c r="R496" s="153">
        <f t="shared" si="45"/>
        <v>0</v>
      </c>
      <c r="S496" s="154"/>
    </row>
    <row r="497" spans="1:19" s="97" customFormat="1" ht="48.75" customHeight="1">
      <c r="A497" s="740"/>
      <c r="B497" s="532"/>
      <c r="C497" s="535"/>
      <c r="D497" s="514"/>
      <c r="E497" s="537"/>
      <c r="F497" s="746"/>
      <c r="G497" s="762"/>
      <c r="H497" s="746"/>
      <c r="I497" s="108" t="s">
        <v>0</v>
      </c>
      <c r="J497" s="108" t="s">
        <v>263</v>
      </c>
      <c r="K497" s="108" t="s">
        <v>410</v>
      </c>
      <c r="L497" s="108" t="s">
        <v>8</v>
      </c>
      <c r="M497" s="105"/>
      <c r="N497" s="105"/>
      <c r="O497" s="106">
        <v>3971000</v>
      </c>
      <c r="P497" s="109">
        <v>0</v>
      </c>
      <c r="Q497" s="153">
        <v>0</v>
      </c>
      <c r="R497" s="153">
        <v>0</v>
      </c>
      <c r="S497" s="154">
        <v>3</v>
      </c>
    </row>
    <row r="498" spans="1:19" s="97" customFormat="1" ht="72.75" customHeight="1">
      <c r="A498" s="740"/>
      <c r="B498" s="795" t="s">
        <v>411</v>
      </c>
      <c r="C498" s="744" t="s">
        <v>412</v>
      </c>
      <c r="D498" s="744" t="s">
        <v>250</v>
      </c>
      <c r="E498" s="536" t="s">
        <v>413</v>
      </c>
      <c r="F498" s="752" t="s">
        <v>188</v>
      </c>
      <c r="G498" s="755">
        <v>43831</v>
      </c>
      <c r="H498" s="752" t="s">
        <v>195</v>
      </c>
      <c r="I498" s="108" t="s">
        <v>0</v>
      </c>
      <c r="J498" s="108" t="s">
        <v>263</v>
      </c>
      <c r="K498" s="152" t="s">
        <v>414</v>
      </c>
      <c r="L498" s="108" t="s">
        <v>56</v>
      </c>
      <c r="M498" s="105">
        <f>M499+M500+M501</f>
        <v>3385100</v>
      </c>
      <c r="N498" s="105">
        <f>N499+N500+N501</f>
        <v>3294608.5</v>
      </c>
      <c r="O498" s="106">
        <f>O499</f>
        <v>0</v>
      </c>
      <c r="P498" s="109">
        <f>P499</f>
        <v>0</v>
      </c>
      <c r="Q498" s="153">
        <f>Q499</f>
        <v>0</v>
      </c>
      <c r="R498" s="153">
        <f>R499</f>
        <v>0</v>
      </c>
      <c r="S498" s="154"/>
    </row>
    <row r="499" spans="1:19" s="97" customFormat="1" ht="37.5" customHeight="1">
      <c r="A499" s="740"/>
      <c r="B499" s="796"/>
      <c r="C499" s="513"/>
      <c r="D499" s="513"/>
      <c r="E499" s="538"/>
      <c r="F499" s="745"/>
      <c r="G499" s="745"/>
      <c r="H499" s="745"/>
      <c r="I499" s="108" t="s">
        <v>0</v>
      </c>
      <c r="J499" s="108" t="s">
        <v>263</v>
      </c>
      <c r="K499" s="152" t="s">
        <v>414</v>
      </c>
      <c r="L499" s="108" t="s">
        <v>5</v>
      </c>
      <c r="M499" s="105">
        <v>3284200</v>
      </c>
      <c r="N499" s="105">
        <v>3196382.33</v>
      </c>
      <c r="O499" s="106"/>
      <c r="P499" s="109"/>
      <c r="Q499" s="153"/>
      <c r="R499" s="153"/>
      <c r="S499" s="154">
        <v>3</v>
      </c>
    </row>
    <row r="500" spans="1:19" s="97" customFormat="1" ht="35.25" customHeight="1">
      <c r="A500" s="740"/>
      <c r="B500" s="324" t="s">
        <v>415</v>
      </c>
      <c r="C500" s="513"/>
      <c r="D500" s="513"/>
      <c r="E500" s="538"/>
      <c r="F500" s="745"/>
      <c r="G500" s="745"/>
      <c r="H500" s="745"/>
      <c r="I500" s="108" t="s">
        <v>0</v>
      </c>
      <c r="J500" s="108" t="s">
        <v>263</v>
      </c>
      <c r="K500" s="152" t="s">
        <v>414</v>
      </c>
      <c r="L500" s="108" t="s">
        <v>5</v>
      </c>
      <c r="M500" s="105">
        <v>67000</v>
      </c>
      <c r="N500" s="105">
        <v>65232.39</v>
      </c>
      <c r="O500" s="106"/>
      <c r="P500" s="109"/>
      <c r="Q500" s="153"/>
      <c r="R500" s="153"/>
      <c r="S500" s="154">
        <v>3</v>
      </c>
    </row>
    <row r="501" spans="1:19" s="97" customFormat="1" ht="66" customHeight="1">
      <c r="A501" s="740"/>
      <c r="B501" s="325" t="s">
        <v>416</v>
      </c>
      <c r="C501" s="513"/>
      <c r="D501" s="514"/>
      <c r="E501" s="537"/>
      <c r="F501" s="746"/>
      <c r="G501" s="746"/>
      <c r="H501" s="746"/>
      <c r="I501" s="108" t="s">
        <v>0</v>
      </c>
      <c r="J501" s="108" t="s">
        <v>263</v>
      </c>
      <c r="K501" s="152" t="s">
        <v>414</v>
      </c>
      <c r="L501" s="108" t="s">
        <v>5</v>
      </c>
      <c r="M501" s="105">
        <v>33900</v>
      </c>
      <c r="N501" s="105">
        <v>32993.78</v>
      </c>
      <c r="O501" s="106"/>
      <c r="P501" s="109"/>
      <c r="Q501" s="153"/>
      <c r="R501" s="153"/>
      <c r="S501" s="154">
        <v>3</v>
      </c>
    </row>
    <row r="502" spans="1:19" s="97" customFormat="1" ht="47.25" customHeight="1">
      <c r="A502" s="740"/>
      <c r="B502" s="797" t="s">
        <v>417</v>
      </c>
      <c r="C502" s="513"/>
      <c r="D502" s="744" t="s">
        <v>250</v>
      </c>
      <c r="E502" s="536" t="s">
        <v>418</v>
      </c>
      <c r="F502" s="752" t="s">
        <v>188</v>
      </c>
      <c r="G502" s="755">
        <v>44287</v>
      </c>
      <c r="H502" s="752" t="s">
        <v>195</v>
      </c>
      <c r="I502" s="108" t="s">
        <v>0</v>
      </c>
      <c r="J502" s="108" t="s">
        <v>263</v>
      </c>
      <c r="K502" s="152" t="s">
        <v>414</v>
      </c>
      <c r="L502" s="108" t="s">
        <v>56</v>
      </c>
      <c r="M502" s="105">
        <f>M503+M504+M505</f>
        <v>0</v>
      </c>
      <c r="N502" s="105">
        <f>N503+N504+N505</f>
        <v>0</v>
      </c>
      <c r="O502" s="106">
        <f>SUM(O503:O505)</f>
        <v>1234700</v>
      </c>
      <c r="P502" s="109">
        <f>SUM(P503:P505)</f>
        <v>1584800</v>
      </c>
      <c r="Q502" s="153">
        <f>SUM(Q503:Q505)</f>
        <v>3168800</v>
      </c>
      <c r="R502" s="153">
        <f>SUM(R503:R505)</f>
        <v>1515200</v>
      </c>
      <c r="S502" s="154"/>
    </row>
    <row r="503" spans="1:19" s="97" customFormat="1" ht="47.25" customHeight="1">
      <c r="A503" s="740"/>
      <c r="B503" s="797"/>
      <c r="C503" s="513"/>
      <c r="D503" s="513"/>
      <c r="E503" s="538"/>
      <c r="F503" s="745"/>
      <c r="G503" s="745"/>
      <c r="H503" s="745"/>
      <c r="I503" s="108" t="s">
        <v>0</v>
      </c>
      <c r="J503" s="108" t="s">
        <v>263</v>
      </c>
      <c r="K503" s="152" t="s">
        <v>414</v>
      </c>
      <c r="L503" s="108" t="s">
        <v>8</v>
      </c>
      <c r="M503" s="105"/>
      <c r="N503" s="105"/>
      <c r="O503" s="106">
        <v>1197900</v>
      </c>
      <c r="P503" s="109">
        <v>1537500</v>
      </c>
      <c r="Q503" s="153">
        <v>3074300</v>
      </c>
      <c r="R503" s="153">
        <v>1470000</v>
      </c>
      <c r="S503" s="154">
        <v>3</v>
      </c>
    </row>
    <row r="504" spans="1:19" s="97" customFormat="1" ht="47.25" customHeight="1">
      <c r="A504" s="740"/>
      <c r="B504" s="324" t="s">
        <v>419</v>
      </c>
      <c r="C504" s="513"/>
      <c r="D504" s="513"/>
      <c r="E504" s="538"/>
      <c r="F504" s="745"/>
      <c r="G504" s="745"/>
      <c r="H504" s="745"/>
      <c r="I504" s="108" t="s">
        <v>0</v>
      </c>
      <c r="J504" s="108" t="s">
        <v>263</v>
      </c>
      <c r="K504" s="152" t="s">
        <v>414</v>
      </c>
      <c r="L504" s="108" t="s">
        <v>8</v>
      </c>
      <c r="M504" s="105"/>
      <c r="N504" s="105"/>
      <c r="O504" s="106">
        <v>24400</v>
      </c>
      <c r="P504" s="109">
        <v>31400</v>
      </c>
      <c r="Q504" s="153">
        <v>62750</v>
      </c>
      <c r="R504" s="153">
        <v>30000</v>
      </c>
      <c r="S504" s="154">
        <v>3</v>
      </c>
    </row>
    <row r="505" spans="1:19" s="97" customFormat="1" ht="30" customHeight="1">
      <c r="A505" s="740"/>
      <c r="B505" s="324" t="s">
        <v>420</v>
      </c>
      <c r="C505" s="514"/>
      <c r="D505" s="514"/>
      <c r="E505" s="537"/>
      <c r="F505" s="746"/>
      <c r="G505" s="746"/>
      <c r="H505" s="746"/>
      <c r="I505" s="108" t="s">
        <v>0</v>
      </c>
      <c r="J505" s="108" t="s">
        <v>263</v>
      </c>
      <c r="K505" s="152" t="s">
        <v>414</v>
      </c>
      <c r="L505" s="108" t="s">
        <v>8</v>
      </c>
      <c r="M505" s="105"/>
      <c r="N505" s="105"/>
      <c r="O505" s="106">
        <v>12400</v>
      </c>
      <c r="P505" s="109">
        <v>15900</v>
      </c>
      <c r="Q505" s="153">
        <v>31750</v>
      </c>
      <c r="R505" s="153">
        <v>15200</v>
      </c>
      <c r="S505" s="154">
        <v>3</v>
      </c>
    </row>
    <row r="506" spans="1:19" s="97" customFormat="1" ht="49.5" customHeight="1">
      <c r="A506" s="740"/>
      <c r="B506" s="798" t="s">
        <v>421</v>
      </c>
      <c r="C506" s="533" t="s">
        <v>412</v>
      </c>
      <c r="D506" s="744" t="s">
        <v>250</v>
      </c>
      <c r="E506" s="536" t="s">
        <v>422</v>
      </c>
      <c r="F506" s="752" t="s">
        <v>188</v>
      </c>
      <c r="G506" s="755">
        <v>44197</v>
      </c>
      <c r="H506" s="752" t="s">
        <v>195</v>
      </c>
      <c r="I506" s="108" t="s">
        <v>0</v>
      </c>
      <c r="J506" s="108" t="s">
        <v>263</v>
      </c>
      <c r="K506" s="152" t="s">
        <v>414</v>
      </c>
      <c r="L506" s="108" t="s">
        <v>56</v>
      </c>
      <c r="M506" s="105">
        <f>M507</f>
        <v>0</v>
      </c>
      <c r="N506" s="105">
        <f>N507</f>
        <v>0</v>
      </c>
      <c r="O506" s="106">
        <f>O507+O508+O509</f>
        <v>0</v>
      </c>
      <c r="P506" s="109">
        <f>P507+P508+P509</f>
        <v>3169000</v>
      </c>
      <c r="Q506" s="153">
        <f>Q507+Q508+Q509</f>
        <v>1584300</v>
      </c>
      <c r="R506" s="153">
        <f>R507+R508+R509</f>
        <v>0</v>
      </c>
      <c r="S506" s="154"/>
    </row>
    <row r="507" spans="1:19" s="97" customFormat="1" ht="34.5" customHeight="1">
      <c r="A507" s="740"/>
      <c r="B507" s="798"/>
      <c r="C507" s="534"/>
      <c r="D507" s="513"/>
      <c r="E507" s="538"/>
      <c r="F507" s="745"/>
      <c r="G507" s="745"/>
      <c r="H507" s="745"/>
      <c r="I507" s="108" t="s">
        <v>0</v>
      </c>
      <c r="J507" s="108" t="s">
        <v>263</v>
      </c>
      <c r="K507" s="152" t="s">
        <v>414</v>
      </c>
      <c r="L507" s="108" t="s">
        <v>5</v>
      </c>
      <c r="M507" s="105"/>
      <c r="N507" s="105"/>
      <c r="O507" s="106">
        <v>0</v>
      </c>
      <c r="P507" s="109">
        <v>3074600</v>
      </c>
      <c r="Q507" s="153">
        <v>1537100</v>
      </c>
      <c r="R507" s="153">
        <v>0</v>
      </c>
      <c r="S507" s="154">
        <v>3</v>
      </c>
    </row>
    <row r="508" spans="1:19" s="97" customFormat="1" ht="38.25" customHeight="1">
      <c r="A508" s="740"/>
      <c r="B508" s="324" t="s">
        <v>423</v>
      </c>
      <c r="C508" s="534"/>
      <c r="D508" s="513"/>
      <c r="E508" s="538"/>
      <c r="F508" s="745"/>
      <c r="G508" s="745"/>
      <c r="H508" s="745"/>
      <c r="I508" s="108" t="s">
        <v>0</v>
      </c>
      <c r="J508" s="108" t="s">
        <v>263</v>
      </c>
      <c r="K508" s="152" t="s">
        <v>414</v>
      </c>
      <c r="L508" s="108" t="s">
        <v>5</v>
      </c>
      <c r="M508" s="105"/>
      <c r="N508" s="105"/>
      <c r="O508" s="106">
        <v>0</v>
      </c>
      <c r="P508" s="109">
        <v>62700</v>
      </c>
      <c r="Q508" s="153">
        <v>31350</v>
      </c>
      <c r="R508" s="153">
        <v>0</v>
      </c>
      <c r="S508" s="154">
        <v>3</v>
      </c>
    </row>
    <row r="509" spans="1:19" s="97" customFormat="1" ht="45" customHeight="1">
      <c r="A509" s="740"/>
      <c r="B509" s="324" t="s">
        <v>424</v>
      </c>
      <c r="C509" s="535"/>
      <c r="D509" s="514"/>
      <c r="E509" s="537"/>
      <c r="F509" s="746"/>
      <c r="G509" s="746"/>
      <c r="H509" s="746"/>
      <c r="I509" s="108" t="s">
        <v>0</v>
      </c>
      <c r="J509" s="108" t="s">
        <v>263</v>
      </c>
      <c r="K509" s="152" t="s">
        <v>414</v>
      </c>
      <c r="L509" s="108" t="s">
        <v>5</v>
      </c>
      <c r="M509" s="105"/>
      <c r="N509" s="105"/>
      <c r="O509" s="106">
        <v>0</v>
      </c>
      <c r="P509" s="109">
        <v>31700</v>
      </c>
      <c r="Q509" s="153">
        <v>15850</v>
      </c>
      <c r="R509" s="153">
        <v>0</v>
      </c>
      <c r="S509" s="154">
        <v>3</v>
      </c>
    </row>
    <row r="510" spans="1:19" s="97" customFormat="1" ht="33" customHeight="1">
      <c r="A510" s="740"/>
      <c r="B510" s="795" t="s">
        <v>425</v>
      </c>
      <c r="C510" s="533" t="s">
        <v>426</v>
      </c>
      <c r="D510" s="744" t="s">
        <v>250</v>
      </c>
      <c r="E510" s="536" t="s">
        <v>427</v>
      </c>
      <c r="F510" s="752" t="s">
        <v>188</v>
      </c>
      <c r="G510" s="755">
        <v>44197</v>
      </c>
      <c r="H510" s="752" t="s">
        <v>195</v>
      </c>
      <c r="I510" s="108" t="s">
        <v>0</v>
      </c>
      <c r="J510" s="108" t="s">
        <v>263</v>
      </c>
      <c r="K510" s="152" t="s">
        <v>428</v>
      </c>
      <c r="L510" s="108" t="s">
        <v>56</v>
      </c>
      <c r="M510" s="105">
        <f>M511+M512+M513</f>
        <v>0</v>
      </c>
      <c r="N510" s="105">
        <f>N511+N512+N513</f>
        <v>0</v>
      </c>
      <c r="O510" s="106">
        <f>SUM(O511:O513)</f>
        <v>7675000</v>
      </c>
      <c r="P510" s="109">
        <f>SUM(P511:P513)</f>
        <v>1600450</v>
      </c>
      <c r="Q510" s="153">
        <f>SUM(Q511:Q513)</f>
        <v>0</v>
      </c>
      <c r="R510" s="153">
        <f>SUM(R511:R513)</f>
        <v>3224900</v>
      </c>
      <c r="S510" s="154"/>
    </row>
    <row r="511" spans="1:19" s="97" customFormat="1">
      <c r="A511" s="740"/>
      <c r="B511" s="799"/>
      <c r="C511" s="534"/>
      <c r="D511" s="513"/>
      <c r="E511" s="538"/>
      <c r="F511" s="745"/>
      <c r="G511" s="745"/>
      <c r="H511" s="745"/>
      <c r="I511" s="108" t="s">
        <v>0</v>
      </c>
      <c r="J511" s="108" t="s">
        <v>263</v>
      </c>
      <c r="K511" s="152" t="s">
        <v>428</v>
      </c>
      <c r="L511" s="108" t="s">
        <v>8</v>
      </c>
      <c r="M511" s="105"/>
      <c r="N511" s="105"/>
      <c r="O511" s="106">
        <v>7446266.6799999997</v>
      </c>
      <c r="P511" s="109">
        <v>1552700</v>
      </c>
      <c r="Q511" s="153">
        <v>0</v>
      </c>
      <c r="R511" s="153">
        <v>3128800</v>
      </c>
      <c r="S511" s="154">
        <v>3</v>
      </c>
    </row>
    <row r="512" spans="1:19" s="97" customFormat="1" ht="18" customHeight="1">
      <c r="A512" s="740"/>
      <c r="B512" s="324" t="s">
        <v>429</v>
      </c>
      <c r="C512" s="534"/>
      <c r="D512" s="513"/>
      <c r="E512" s="538"/>
      <c r="F512" s="745"/>
      <c r="G512" s="745"/>
      <c r="H512" s="745"/>
      <c r="I512" s="108" t="s">
        <v>0</v>
      </c>
      <c r="J512" s="108" t="s">
        <v>263</v>
      </c>
      <c r="K512" s="152" t="s">
        <v>428</v>
      </c>
      <c r="L512" s="108" t="s">
        <v>8</v>
      </c>
      <c r="M512" s="105"/>
      <c r="N512" s="105"/>
      <c r="O512" s="106">
        <v>151933.32</v>
      </c>
      <c r="P512" s="109">
        <v>31700</v>
      </c>
      <c r="Q512" s="153">
        <v>0</v>
      </c>
      <c r="R512" s="153">
        <v>63900</v>
      </c>
      <c r="S512" s="154">
        <v>3</v>
      </c>
    </row>
    <row r="513" spans="1:19" s="97" customFormat="1" ht="20.25" customHeight="1">
      <c r="A513" s="740"/>
      <c r="B513" s="325" t="s">
        <v>430</v>
      </c>
      <c r="C513" s="534"/>
      <c r="D513" s="513"/>
      <c r="E513" s="538"/>
      <c r="F513" s="745"/>
      <c r="G513" s="745"/>
      <c r="H513" s="745"/>
      <c r="I513" s="108" t="s">
        <v>0</v>
      </c>
      <c r="J513" s="108" t="s">
        <v>263</v>
      </c>
      <c r="K513" s="152" t="s">
        <v>428</v>
      </c>
      <c r="L513" s="108" t="s">
        <v>8</v>
      </c>
      <c r="M513" s="105"/>
      <c r="N513" s="105"/>
      <c r="O513" s="106">
        <v>76800</v>
      </c>
      <c r="P513" s="109">
        <v>16050</v>
      </c>
      <c r="Q513" s="153">
        <v>0</v>
      </c>
      <c r="R513" s="153">
        <v>32200</v>
      </c>
      <c r="S513" s="154">
        <v>3</v>
      </c>
    </row>
    <row r="514" spans="1:19" s="97" customFormat="1" ht="32.25" customHeight="1">
      <c r="A514" s="740"/>
      <c r="B514" s="797" t="s">
        <v>431</v>
      </c>
      <c r="C514" s="534"/>
      <c r="D514" s="513"/>
      <c r="E514" s="538"/>
      <c r="F514" s="745"/>
      <c r="G514" s="745"/>
      <c r="H514" s="745"/>
      <c r="I514" s="108" t="s">
        <v>0</v>
      </c>
      <c r="J514" s="108" t="s">
        <v>263</v>
      </c>
      <c r="K514" s="152" t="s">
        <v>428</v>
      </c>
      <c r="L514" s="108" t="s">
        <v>56</v>
      </c>
      <c r="M514" s="105">
        <f>M515+M516+M517</f>
        <v>0</v>
      </c>
      <c r="N514" s="105">
        <f>N515+N516+N517</f>
        <v>0</v>
      </c>
      <c r="O514" s="106">
        <f>SUM(O515:O517)</f>
        <v>3837500</v>
      </c>
      <c r="P514" s="109">
        <f>SUM(P515:P517)</f>
        <v>1600450</v>
      </c>
      <c r="Q514" s="153">
        <f>SUM(Q515:Q517)</f>
        <v>1579500</v>
      </c>
      <c r="R514" s="153">
        <f>SUM(R515:R517)</f>
        <v>0</v>
      </c>
      <c r="S514" s="154"/>
    </row>
    <row r="515" spans="1:19" s="97" customFormat="1">
      <c r="A515" s="740"/>
      <c r="B515" s="797"/>
      <c r="C515" s="534"/>
      <c r="D515" s="513"/>
      <c r="E515" s="538"/>
      <c r="F515" s="745"/>
      <c r="G515" s="745"/>
      <c r="H515" s="745"/>
      <c r="I515" s="108" t="s">
        <v>0</v>
      </c>
      <c r="J515" s="108" t="s">
        <v>263</v>
      </c>
      <c r="K515" s="152" t="s">
        <v>428</v>
      </c>
      <c r="L515" s="108" t="s">
        <v>5</v>
      </c>
      <c r="M515" s="105"/>
      <c r="N515" s="105"/>
      <c r="O515" s="106">
        <v>3723133.32</v>
      </c>
      <c r="P515" s="109">
        <v>1552700</v>
      </c>
      <c r="Q515" s="153">
        <v>1532400</v>
      </c>
      <c r="R515" s="153">
        <v>0</v>
      </c>
      <c r="S515" s="154">
        <v>3</v>
      </c>
    </row>
    <row r="516" spans="1:19" s="97" customFormat="1" ht="21.75" customHeight="1">
      <c r="A516" s="740"/>
      <c r="B516" s="324" t="s">
        <v>432</v>
      </c>
      <c r="C516" s="534"/>
      <c r="D516" s="513"/>
      <c r="E516" s="538"/>
      <c r="F516" s="745"/>
      <c r="G516" s="745"/>
      <c r="H516" s="745"/>
      <c r="I516" s="108" t="s">
        <v>0</v>
      </c>
      <c r="J516" s="108" t="s">
        <v>263</v>
      </c>
      <c r="K516" s="152" t="s">
        <v>428</v>
      </c>
      <c r="L516" s="108" t="s">
        <v>5</v>
      </c>
      <c r="M516" s="105"/>
      <c r="N516" s="105"/>
      <c r="O516" s="106">
        <v>75966.679999999993</v>
      </c>
      <c r="P516" s="109">
        <v>31700</v>
      </c>
      <c r="Q516" s="153">
        <v>31300</v>
      </c>
      <c r="R516" s="153">
        <v>0</v>
      </c>
      <c r="S516" s="154">
        <v>3</v>
      </c>
    </row>
    <row r="517" spans="1:19" s="97" customFormat="1" ht="22.5" customHeight="1">
      <c r="A517" s="740"/>
      <c r="B517" s="324" t="s">
        <v>433</v>
      </c>
      <c r="C517" s="535"/>
      <c r="D517" s="514"/>
      <c r="E517" s="537"/>
      <c r="F517" s="746"/>
      <c r="G517" s="746"/>
      <c r="H517" s="746"/>
      <c r="I517" s="108" t="s">
        <v>0</v>
      </c>
      <c r="J517" s="108" t="s">
        <v>263</v>
      </c>
      <c r="K517" s="152" t="s">
        <v>428</v>
      </c>
      <c r="L517" s="108" t="s">
        <v>5</v>
      </c>
      <c r="M517" s="105"/>
      <c r="N517" s="105"/>
      <c r="O517" s="106">
        <v>38400</v>
      </c>
      <c r="P517" s="109">
        <v>16050</v>
      </c>
      <c r="Q517" s="153">
        <v>15800</v>
      </c>
      <c r="R517" s="153">
        <v>0</v>
      </c>
      <c r="S517" s="154">
        <v>3</v>
      </c>
    </row>
    <row r="518" spans="1:19" s="97" customFormat="1" ht="72" customHeight="1">
      <c r="A518" s="740"/>
      <c r="B518" s="795" t="s">
        <v>434</v>
      </c>
      <c r="C518" s="533" t="s">
        <v>435</v>
      </c>
      <c r="D518" s="744" t="s">
        <v>250</v>
      </c>
      <c r="E518" s="536" t="s">
        <v>436</v>
      </c>
      <c r="F518" s="752" t="s">
        <v>188</v>
      </c>
      <c r="G518" s="755">
        <v>43831</v>
      </c>
      <c r="H518" s="752" t="s">
        <v>195</v>
      </c>
      <c r="I518" s="108" t="s">
        <v>0</v>
      </c>
      <c r="J518" s="108" t="s">
        <v>263</v>
      </c>
      <c r="K518" s="152" t="s">
        <v>437</v>
      </c>
      <c r="L518" s="108" t="s">
        <v>56</v>
      </c>
      <c r="M518" s="105">
        <f>M519+M520+M521</f>
        <v>6846100</v>
      </c>
      <c r="N518" s="105">
        <f>N519+N520+N521</f>
        <v>6286986</v>
      </c>
      <c r="O518" s="106">
        <f>O519+O520+O521</f>
        <v>0</v>
      </c>
      <c r="P518" s="109">
        <f>P519</f>
        <v>0</v>
      </c>
      <c r="Q518" s="153">
        <f>Q519</f>
        <v>0</v>
      </c>
      <c r="R518" s="153">
        <f>R519</f>
        <v>0</v>
      </c>
      <c r="S518" s="154"/>
    </row>
    <row r="519" spans="1:19" s="97" customFormat="1" ht="50.25" customHeight="1">
      <c r="A519" s="740"/>
      <c r="B519" s="799"/>
      <c r="C519" s="534"/>
      <c r="D519" s="513"/>
      <c r="E519" s="538"/>
      <c r="F519" s="745"/>
      <c r="G519" s="745"/>
      <c r="H519" s="745"/>
      <c r="I519" s="108" t="s">
        <v>0</v>
      </c>
      <c r="J519" s="108" t="s">
        <v>263</v>
      </c>
      <c r="K519" s="152" t="s">
        <v>437</v>
      </c>
      <c r="L519" s="108" t="s">
        <v>5</v>
      </c>
      <c r="M519" s="105">
        <v>6642000</v>
      </c>
      <c r="N519" s="105">
        <v>6099598.6900000004</v>
      </c>
      <c r="O519" s="106"/>
      <c r="P519" s="109"/>
      <c r="Q519" s="153"/>
      <c r="R519" s="153"/>
      <c r="S519" s="154">
        <v>3</v>
      </c>
    </row>
    <row r="520" spans="1:19" s="97" customFormat="1" ht="45" customHeight="1">
      <c r="A520" s="740"/>
      <c r="B520" s="324" t="s">
        <v>438</v>
      </c>
      <c r="C520" s="534"/>
      <c r="D520" s="513"/>
      <c r="E520" s="538"/>
      <c r="F520" s="745"/>
      <c r="G520" s="745"/>
      <c r="H520" s="745"/>
      <c r="I520" s="108" t="s">
        <v>0</v>
      </c>
      <c r="J520" s="108" t="s">
        <v>263</v>
      </c>
      <c r="K520" s="152" t="s">
        <v>437</v>
      </c>
      <c r="L520" s="108" t="s">
        <v>5</v>
      </c>
      <c r="M520" s="105">
        <v>135600</v>
      </c>
      <c r="N520" s="105">
        <v>124481.64</v>
      </c>
      <c r="O520" s="106"/>
      <c r="P520" s="109"/>
      <c r="Q520" s="139"/>
      <c r="R520" s="153"/>
      <c r="S520" s="154">
        <v>3</v>
      </c>
    </row>
    <row r="521" spans="1:19" s="97" customFormat="1" ht="42" customHeight="1">
      <c r="A521" s="740"/>
      <c r="B521" s="324" t="s">
        <v>439</v>
      </c>
      <c r="C521" s="22"/>
      <c r="D521" s="514"/>
      <c r="E521" s="537"/>
      <c r="F521" s="746"/>
      <c r="G521" s="746"/>
      <c r="H521" s="746"/>
      <c r="I521" s="108" t="s">
        <v>0</v>
      </c>
      <c r="J521" s="108" t="s">
        <v>263</v>
      </c>
      <c r="K521" s="152" t="s">
        <v>437</v>
      </c>
      <c r="L521" s="108" t="s">
        <v>5</v>
      </c>
      <c r="M521" s="105">
        <v>68500</v>
      </c>
      <c r="N521" s="105">
        <v>62905.67</v>
      </c>
      <c r="O521" s="106"/>
      <c r="P521" s="109"/>
      <c r="Q521" s="153"/>
      <c r="R521" s="153"/>
      <c r="S521" s="154">
        <v>3</v>
      </c>
    </row>
    <row r="522" spans="1:19" s="97" customFormat="1" ht="57" customHeight="1">
      <c r="A522" s="740"/>
      <c r="B522" s="800" t="s">
        <v>440</v>
      </c>
      <c r="C522" s="771" t="s">
        <v>303</v>
      </c>
      <c r="D522" s="774" t="s">
        <v>250</v>
      </c>
      <c r="E522" s="530" t="s">
        <v>304</v>
      </c>
      <c r="F522" s="752" t="s">
        <v>188</v>
      </c>
      <c r="G522" s="755">
        <v>44071</v>
      </c>
      <c r="H522" s="777" t="s">
        <v>195</v>
      </c>
      <c r="I522" s="108" t="s">
        <v>0</v>
      </c>
      <c r="J522" s="108" t="s">
        <v>263</v>
      </c>
      <c r="K522" s="108" t="s">
        <v>305</v>
      </c>
      <c r="L522" s="108" t="s">
        <v>56</v>
      </c>
      <c r="M522" s="105">
        <f>M523+M524</f>
        <v>1324152</v>
      </c>
      <c r="N522" s="105">
        <f>N523+N524</f>
        <v>1324152</v>
      </c>
      <c r="O522" s="106">
        <f>O523</f>
        <v>0</v>
      </c>
      <c r="P522" s="109">
        <f>P523+P524</f>
        <v>0</v>
      </c>
      <c r="Q522" s="109">
        <f>Q523+Q524</f>
        <v>0</v>
      </c>
      <c r="R522" s="109">
        <f>R523+R524</f>
        <v>0</v>
      </c>
      <c r="S522" s="154"/>
    </row>
    <row r="523" spans="1:19" s="97" customFormat="1">
      <c r="A523" s="740"/>
      <c r="B523" s="729"/>
      <c r="C523" s="772"/>
      <c r="D523" s="775"/>
      <c r="E523" s="531"/>
      <c r="F523" s="745"/>
      <c r="G523" s="745"/>
      <c r="H523" s="778"/>
      <c r="I523" s="108" t="s">
        <v>0</v>
      </c>
      <c r="J523" s="108" t="s">
        <v>263</v>
      </c>
      <c r="K523" s="108" t="s">
        <v>305</v>
      </c>
      <c r="L523" s="108" t="s">
        <v>8</v>
      </c>
      <c r="M523" s="105">
        <v>296158</v>
      </c>
      <c r="N523" s="105">
        <v>296158</v>
      </c>
      <c r="O523" s="106"/>
      <c r="P523" s="109"/>
      <c r="Q523" s="153"/>
      <c r="R523" s="153"/>
      <c r="S523" s="154">
        <v>3</v>
      </c>
    </row>
    <row r="524" spans="1:19" s="97" customFormat="1">
      <c r="A524" s="740"/>
      <c r="B524" s="730"/>
      <c r="C524" s="773"/>
      <c r="D524" s="775"/>
      <c r="E524" s="531"/>
      <c r="F524" s="745"/>
      <c r="G524" s="745"/>
      <c r="H524" s="778"/>
      <c r="I524" s="108" t="s">
        <v>0</v>
      </c>
      <c r="J524" s="108" t="s">
        <v>263</v>
      </c>
      <c r="K524" s="108" t="s">
        <v>305</v>
      </c>
      <c r="L524" s="108" t="s">
        <v>5</v>
      </c>
      <c r="M524" s="105">
        <v>1027994</v>
      </c>
      <c r="N524" s="105">
        <v>1027994</v>
      </c>
      <c r="O524" s="106"/>
      <c r="P524" s="109"/>
      <c r="Q524" s="153"/>
      <c r="R524" s="153"/>
      <c r="S524" s="154">
        <v>3</v>
      </c>
    </row>
    <row r="525" spans="1:19" s="97" customFormat="1" ht="63.75" customHeight="1">
      <c r="A525" s="740"/>
      <c r="B525" s="800" t="s">
        <v>441</v>
      </c>
      <c r="C525" s="771" t="s">
        <v>308</v>
      </c>
      <c r="D525" s="775"/>
      <c r="E525" s="531"/>
      <c r="F525" s="745"/>
      <c r="G525" s="745"/>
      <c r="H525" s="778"/>
      <c r="I525" s="108" t="s">
        <v>0</v>
      </c>
      <c r="J525" s="108" t="s">
        <v>263</v>
      </c>
      <c r="K525" s="108" t="s">
        <v>309</v>
      </c>
      <c r="L525" s="108" t="s">
        <v>56</v>
      </c>
      <c r="M525" s="105">
        <f>M526+M527</f>
        <v>351991</v>
      </c>
      <c r="N525" s="105">
        <f>N526+N527</f>
        <v>351991</v>
      </c>
      <c r="O525" s="106">
        <f>O526</f>
        <v>0</v>
      </c>
      <c r="P525" s="109">
        <f>P526+P527</f>
        <v>0</v>
      </c>
      <c r="Q525" s="109">
        <f>Q526+Q527</f>
        <v>0</v>
      </c>
      <c r="R525" s="109">
        <f>R526+R527</f>
        <v>0</v>
      </c>
      <c r="S525" s="154"/>
    </row>
    <row r="526" spans="1:19" s="97" customFormat="1" ht="25.5" customHeight="1">
      <c r="A526" s="740"/>
      <c r="B526" s="729"/>
      <c r="C526" s="772"/>
      <c r="D526" s="775"/>
      <c r="E526" s="531"/>
      <c r="F526" s="745"/>
      <c r="G526" s="745"/>
      <c r="H526" s="778"/>
      <c r="I526" s="108" t="s">
        <v>0</v>
      </c>
      <c r="J526" s="108" t="s">
        <v>263</v>
      </c>
      <c r="K526" s="108" t="s">
        <v>309</v>
      </c>
      <c r="L526" s="108" t="s">
        <v>8</v>
      </c>
      <c r="M526" s="105">
        <v>78726</v>
      </c>
      <c r="N526" s="105">
        <v>78726</v>
      </c>
      <c r="O526" s="106"/>
      <c r="P526" s="109"/>
      <c r="Q526" s="153"/>
      <c r="R526" s="153"/>
      <c r="S526" s="154">
        <v>3</v>
      </c>
    </row>
    <row r="527" spans="1:19" s="97" customFormat="1">
      <c r="A527" s="740"/>
      <c r="B527" s="730"/>
      <c r="C527" s="773"/>
      <c r="D527" s="776"/>
      <c r="E527" s="532"/>
      <c r="F527" s="746"/>
      <c r="G527" s="746"/>
      <c r="H527" s="779"/>
      <c r="I527" s="108" t="s">
        <v>0</v>
      </c>
      <c r="J527" s="108" t="s">
        <v>263</v>
      </c>
      <c r="K527" s="108" t="s">
        <v>309</v>
      </c>
      <c r="L527" s="108" t="s">
        <v>5</v>
      </c>
      <c r="M527" s="105">
        <v>273265</v>
      </c>
      <c r="N527" s="105">
        <v>273265</v>
      </c>
      <c r="O527" s="106"/>
      <c r="P527" s="109"/>
      <c r="Q527" s="153"/>
      <c r="R527" s="153"/>
      <c r="S527" s="154">
        <v>3</v>
      </c>
    </row>
    <row r="528" spans="1:19" s="97" customFormat="1" ht="52.5" customHeight="1">
      <c r="A528" s="740"/>
      <c r="B528" s="800" t="s">
        <v>442</v>
      </c>
      <c r="C528" s="771" t="s">
        <v>443</v>
      </c>
      <c r="D528" s="774" t="s">
        <v>353</v>
      </c>
      <c r="E528" s="530" t="s">
        <v>444</v>
      </c>
      <c r="F528" s="752" t="s">
        <v>188</v>
      </c>
      <c r="G528" s="755">
        <v>44075</v>
      </c>
      <c r="H528" s="777" t="s">
        <v>195</v>
      </c>
      <c r="I528" s="108" t="s">
        <v>0</v>
      </c>
      <c r="J528" s="108" t="s">
        <v>263</v>
      </c>
      <c r="K528" s="108" t="s">
        <v>445</v>
      </c>
      <c r="L528" s="108" t="s">
        <v>56</v>
      </c>
      <c r="M528" s="105">
        <f t="shared" ref="M528:R528" si="46">M529+M530+M531+M532+M533+M534</f>
        <v>8111500</v>
      </c>
      <c r="N528" s="105">
        <f t="shared" si="46"/>
        <v>6210874.5</v>
      </c>
      <c r="O528" s="106">
        <f t="shared" si="46"/>
        <v>0</v>
      </c>
      <c r="P528" s="109">
        <f t="shared" si="46"/>
        <v>0</v>
      </c>
      <c r="Q528" s="106">
        <f t="shared" si="46"/>
        <v>0</v>
      </c>
      <c r="R528" s="109">
        <f t="shared" si="46"/>
        <v>0</v>
      </c>
      <c r="S528" s="154"/>
    </row>
    <row r="529" spans="1:19" s="97" customFormat="1">
      <c r="A529" s="740"/>
      <c r="B529" s="729"/>
      <c r="C529" s="772"/>
      <c r="D529" s="775"/>
      <c r="E529" s="531"/>
      <c r="F529" s="745"/>
      <c r="G529" s="745"/>
      <c r="H529" s="778"/>
      <c r="I529" s="108" t="s">
        <v>0</v>
      </c>
      <c r="J529" s="108" t="s">
        <v>263</v>
      </c>
      <c r="K529" s="108" t="s">
        <v>445</v>
      </c>
      <c r="L529" s="108" t="s">
        <v>8</v>
      </c>
      <c r="M529" s="105">
        <v>1388929.56</v>
      </c>
      <c r="N529" s="105">
        <v>947081.76</v>
      </c>
      <c r="O529" s="106"/>
      <c r="P529" s="109"/>
      <c r="Q529" s="153"/>
      <c r="R529" s="153"/>
      <c r="S529" s="154">
        <v>3</v>
      </c>
    </row>
    <row r="530" spans="1:19" s="97" customFormat="1">
      <c r="A530" s="740"/>
      <c r="B530" s="729"/>
      <c r="C530" s="772"/>
      <c r="D530" s="775"/>
      <c r="E530" s="531"/>
      <c r="F530" s="745"/>
      <c r="G530" s="745"/>
      <c r="H530" s="778"/>
      <c r="I530" s="108" t="s">
        <v>0</v>
      </c>
      <c r="J530" s="108" t="s">
        <v>263</v>
      </c>
      <c r="K530" s="108" t="s">
        <v>445</v>
      </c>
      <c r="L530" s="108" t="s">
        <v>8</v>
      </c>
      <c r="M530" s="105">
        <v>171658.23999999999</v>
      </c>
      <c r="N530" s="105">
        <v>117055</v>
      </c>
      <c r="O530" s="106"/>
      <c r="P530" s="109"/>
      <c r="Q530" s="153"/>
      <c r="R530" s="153"/>
      <c r="S530" s="154">
        <v>3</v>
      </c>
    </row>
    <row r="531" spans="1:19" s="97" customFormat="1">
      <c r="A531" s="740"/>
      <c r="B531" s="729"/>
      <c r="C531" s="772"/>
      <c r="D531" s="775"/>
      <c r="E531" s="531"/>
      <c r="F531" s="745"/>
      <c r="G531" s="745"/>
      <c r="H531" s="778"/>
      <c r="I531" s="108" t="s">
        <v>0</v>
      </c>
      <c r="J531" s="108" t="s">
        <v>263</v>
      </c>
      <c r="K531" s="108" t="s">
        <v>445</v>
      </c>
      <c r="L531" s="108" t="s">
        <v>8</v>
      </c>
      <c r="M531" s="105">
        <v>15780.2</v>
      </c>
      <c r="N531" s="105">
        <v>10760.24</v>
      </c>
      <c r="O531" s="106"/>
      <c r="P531" s="109"/>
      <c r="Q531" s="153"/>
      <c r="R531" s="153"/>
      <c r="S531" s="154">
        <v>3</v>
      </c>
    </row>
    <row r="532" spans="1:19" s="97" customFormat="1">
      <c r="A532" s="740"/>
      <c r="B532" s="729"/>
      <c r="C532" s="772"/>
      <c r="D532" s="775"/>
      <c r="E532" s="531"/>
      <c r="F532" s="745"/>
      <c r="G532" s="745"/>
      <c r="H532" s="778"/>
      <c r="I532" s="108" t="s">
        <v>0</v>
      </c>
      <c r="J532" s="108" t="s">
        <v>263</v>
      </c>
      <c r="K532" s="108" t="s">
        <v>445</v>
      </c>
      <c r="L532" s="108" t="s">
        <v>5</v>
      </c>
      <c r="M532" s="105">
        <v>5758070.4400000004</v>
      </c>
      <c r="N532" s="105">
        <v>4525262.04</v>
      </c>
      <c r="O532" s="106"/>
      <c r="P532" s="109"/>
      <c r="Q532" s="153"/>
      <c r="R532" s="153"/>
      <c r="S532" s="154">
        <v>3</v>
      </c>
    </row>
    <row r="533" spans="1:19" s="97" customFormat="1">
      <c r="A533" s="740"/>
      <c r="B533" s="729"/>
      <c r="C533" s="772"/>
      <c r="D533" s="775"/>
      <c r="E533" s="531"/>
      <c r="F533" s="745"/>
      <c r="G533" s="745"/>
      <c r="H533" s="778"/>
      <c r="I533" s="108" t="s">
        <v>0</v>
      </c>
      <c r="J533" s="108" t="s">
        <v>263</v>
      </c>
      <c r="K533" s="108" t="s">
        <v>445</v>
      </c>
      <c r="L533" s="108" t="s">
        <v>5</v>
      </c>
      <c r="M533" s="105">
        <v>711641.76</v>
      </c>
      <c r="N533" s="105">
        <v>559301.86</v>
      </c>
      <c r="O533" s="106"/>
      <c r="P533" s="109"/>
      <c r="Q533" s="153"/>
      <c r="R533" s="153"/>
      <c r="S533" s="154">
        <v>3</v>
      </c>
    </row>
    <row r="534" spans="1:19" s="97" customFormat="1" ht="30.75" customHeight="1">
      <c r="A534" s="740"/>
      <c r="B534" s="730"/>
      <c r="C534" s="773"/>
      <c r="D534" s="776"/>
      <c r="E534" s="532"/>
      <c r="F534" s="746"/>
      <c r="G534" s="746"/>
      <c r="H534" s="779"/>
      <c r="I534" s="108" t="s">
        <v>0</v>
      </c>
      <c r="J534" s="108" t="s">
        <v>263</v>
      </c>
      <c r="K534" s="108" t="s">
        <v>445</v>
      </c>
      <c r="L534" s="108" t="s">
        <v>5</v>
      </c>
      <c r="M534" s="105">
        <v>65419.8</v>
      </c>
      <c r="N534" s="105">
        <v>51413.599999999999</v>
      </c>
      <c r="O534" s="106"/>
      <c r="P534" s="109"/>
      <c r="Q534" s="153"/>
      <c r="R534" s="153"/>
      <c r="S534" s="154">
        <v>3</v>
      </c>
    </row>
    <row r="535" spans="1:19" s="97" customFormat="1" ht="32.25" customHeight="1">
      <c r="A535" s="740"/>
      <c r="B535" s="800" t="s">
        <v>446</v>
      </c>
      <c r="C535" s="771" t="s">
        <v>447</v>
      </c>
      <c r="D535" s="774" t="s">
        <v>250</v>
      </c>
      <c r="E535" s="530" t="s">
        <v>444</v>
      </c>
      <c r="F535" s="752" t="s">
        <v>188</v>
      </c>
      <c r="G535" s="755">
        <v>44075</v>
      </c>
      <c r="H535" s="777" t="s">
        <v>195</v>
      </c>
      <c r="I535" s="108" t="s">
        <v>0</v>
      </c>
      <c r="J535" s="108" t="s">
        <v>263</v>
      </c>
      <c r="K535" s="108" t="s">
        <v>448</v>
      </c>
      <c r="L535" s="108" t="s">
        <v>56</v>
      </c>
      <c r="M535" s="105">
        <f>M536+M537</f>
        <v>0</v>
      </c>
      <c r="N535" s="105">
        <f>N536+N537</f>
        <v>0</v>
      </c>
      <c r="O535" s="106">
        <f>SUM(O536:O541)</f>
        <v>19250300</v>
      </c>
      <c r="P535" s="106">
        <f>SUM(P536:P541)</f>
        <v>19799800</v>
      </c>
      <c r="Q535" s="106">
        <f>SUM(Q536:Q541)</f>
        <v>20176900</v>
      </c>
      <c r="R535" s="106">
        <f>SUM(R536:R541)</f>
        <v>20786500</v>
      </c>
      <c r="S535" s="154"/>
    </row>
    <row r="536" spans="1:19" s="97" customFormat="1" ht="32.25" customHeight="1">
      <c r="A536" s="740"/>
      <c r="B536" s="729"/>
      <c r="C536" s="772"/>
      <c r="D536" s="775"/>
      <c r="E536" s="531"/>
      <c r="F536" s="745"/>
      <c r="G536" s="745"/>
      <c r="H536" s="778"/>
      <c r="I536" s="108" t="s">
        <v>0</v>
      </c>
      <c r="J536" s="108" t="s">
        <v>263</v>
      </c>
      <c r="K536" s="108" t="s">
        <v>448</v>
      </c>
      <c r="L536" s="108" t="s">
        <v>8</v>
      </c>
      <c r="M536" s="105"/>
      <c r="N536" s="105"/>
      <c r="O536" s="106">
        <v>3299000</v>
      </c>
      <c r="P536" s="109">
        <v>3374200</v>
      </c>
      <c r="Q536" s="153">
        <v>3438700</v>
      </c>
      <c r="R536" s="153">
        <v>3542600</v>
      </c>
      <c r="S536" s="154">
        <v>3</v>
      </c>
    </row>
    <row r="537" spans="1:19" s="97" customFormat="1" ht="32.25" customHeight="1">
      <c r="A537" s="740"/>
      <c r="B537" s="729"/>
      <c r="C537" s="772"/>
      <c r="D537" s="775"/>
      <c r="E537" s="531"/>
      <c r="F537" s="745"/>
      <c r="G537" s="745"/>
      <c r="H537" s="778"/>
      <c r="I537" s="108" t="s">
        <v>0</v>
      </c>
      <c r="J537" s="108" t="s">
        <v>263</v>
      </c>
      <c r="K537" s="108" t="s">
        <v>448</v>
      </c>
      <c r="L537" s="108" t="s">
        <v>8</v>
      </c>
      <c r="M537" s="105"/>
      <c r="N537" s="105"/>
      <c r="O537" s="106">
        <v>203856</v>
      </c>
      <c r="P537" s="109">
        <v>230050</v>
      </c>
      <c r="Q537" s="153">
        <v>234450</v>
      </c>
      <c r="R537" s="153">
        <v>241550</v>
      </c>
      <c r="S537" s="154">
        <v>3</v>
      </c>
    </row>
    <row r="538" spans="1:19" s="97" customFormat="1" ht="32.25" customHeight="1">
      <c r="A538" s="740"/>
      <c r="B538" s="729"/>
      <c r="C538" s="772"/>
      <c r="D538" s="775"/>
      <c r="E538" s="531"/>
      <c r="F538" s="745"/>
      <c r="G538" s="745"/>
      <c r="H538" s="778"/>
      <c r="I538" s="108" t="s">
        <v>0</v>
      </c>
      <c r="J538" s="108" t="s">
        <v>263</v>
      </c>
      <c r="K538" s="108" t="s">
        <v>448</v>
      </c>
      <c r="L538" s="108" t="s">
        <v>8</v>
      </c>
      <c r="M538" s="105">
        <f>M539+M540</f>
        <v>0</v>
      </c>
      <c r="N538" s="105">
        <f>N539+N540</f>
        <v>0</v>
      </c>
      <c r="O538" s="106">
        <v>203876</v>
      </c>
      <c r="P538" s="109">
        <v>230050</v>
      </c>
      <c r="Q538" s="153">
        <v>234450</v>
      </c>
      <c r="R538" s="153">
        <v>241550</v>
      </c>
      <c r="S538" s="154">
        <v>3</v>
      </c>
    </row>
    <row r="539" spans="1:19" s="97" customFormat="1" ht="32.25" customHeight="1">
      <c r="A539" s="740"/>
      <c r="B539" s="729"/>
      <c r="C539" s="772"/>
      <c r="D539" s="775"/>
      <c r="E539" s="531"/>
      <c r="F539" s="745"/>
      <c r="G539" s="745"/>
      <c r="H539" s="778"/>
      <c r="I539" s="108" t="s">
        <v>0</v>
      </c>
      <c r="J539" s="108" t="s">
        <v>263</v>
      </c>
      <c r="K539" s="108" t="s">
        <v>448</v>
      </c>
      <c r="L539" s="108" t="s">
        <v>5</v>
      </c>
      <c r="M539" s="105"/>
      <c r="N539" s="105"/>
      <c r="O539" s="106">
        <v>13833700</v>
      </c>
      <c r="P539" s="109">
        <v>14049600</v>
      </c>
      <c r="Q539" s="153">
        <v>14317000</v>
      </c>
      <c r="R539" s="153">
        <v>14749500</v>
      </c>
      <c r="S539" s="154">
        <v>3</v>
      </c>
    </row>
    <row r="540" spans="1:19" s="97" customFormat="1" ht="32.25" customHeight="1">
      <c r="A540" s="740"/>
      <c r="B540" s="729"/>
      <c r="C540" s="772"/>
      <c r="D540" s="775"/>
      <c r="E540" s="531"/>
      <c r="F540" s="745"/>
      <c r="G540" s="745"/>
      <c r="H540" s="778"/>
      <c r="I540" s="108" t="s">
        <v>0</v>
      </c>
      <c r="J540" s="108" t="s">
        <v>263</v>
      </c>
      <c r="K540" s="108" t="s">
        <v>448</v>
      </c>
      <c r="L540" s="108" t="s">
        <v>5</v>
      </c>
      <c r="M540" s="105"/>
      <c r="N540" s="105"/>
      <c r="O540" s="106">
        <v>854944</v>
      </c>
      <c r="P540" s="109">
        <v>957950</v>
      </c>
      <c r="Q540" s="153">
        <v>976150</v>
      </c>
      <c r="R540" s="153">
        <v>1005650</v>
      </c>
      <c r="S540" s="154">
        <v>3</v>
      </c>
    </row>
    <row r="541" spans="1:19" s="97" customFormat="1" ht="32.25" customHeight="1">
      <c r="A541" s="740"/>
      <c r="B541" s="730"/>
      <c r="C541" s="773"/>
      <c r="D541" s="776"/>
      <c r="E541" s="532"/>
      <c r="F541" s="746"/>
      <c r="G541" s="746"/>
      <c r="H541" s="779"/>
      <c r="I541" s="108" t="s">
        <v>0</v>
      </c>
      <c r="J541" s="108" t="s">
        <v>263</v>
      </c>
      <c r="K541" s="108" t="s">
        <v>448</v>
      </c>
      <c r="L541" s="108" t="s">
        <v>5</v>
      </c>
      <c r="M541" s="105"/>
      <c r="N541" s="105"/>
      <c r="O541" s="106">
        <v>854924</v>
      </c>
      <c r="P541" s="109">
        <v>957950</v>
      </c>
      <c r="Q541" s="153">
        <v>976150</v>
      </c>
      <c r="R541" s="153">
        <v>1005650</v>
      </c>
      <c r="S541" s="154">
        <v>3</v>
      </c>
    </row>
    <row r="542" spans="1:19" s="97" customFormat="1" ht="99" customHeight="1">
      <c r="A542" s="740"/>
      <c r="B542" s="530" t="s">
        <v>449</v>
      </c>
      <c r="C542" s="771" t="s">
        <v>255</v>
      </c>
      <c r="D542" s="774" t="s">
        <v>250</v>
      </c>
      <c r="E542" s="312" t="s">
        <v>261</v>
      </c>
      <c r="F542" s="110" t="s">
        <v>188</v>
      </c>
      <c r="G542" s="110">
        <v>39814</v>
      </c>
      <c r="H542" s="140" t="s">
        <v>195</v>
      </c>
      <c r="I542" s="108" t="s">
        <v>0</v>
      </c>
      <c r="J542" s="108" t="s">
        <v>263</v>
      </c>
      <c r="K542" s="108" t="s">
        <v>252</v>
      </c>
      <c r="L542" s="108" t="s">
        <v>56</v>
      </c>
      <c r="M542" s="105">
        <f>M543</f>
        <v>0</v>
      </c>
      <c r="N542" s="105">
        <f>N543</f>
        <v>0</v>
      </c>
      <c r="O542" s="106">
        <f>O543</f>
        <v>1285000</v>
      </c>
      <c r="P542" s="109">
        <f>P543+P544</f>
        <v>779700</v>
      </c>
      <c r="Q542" s="109">
        <f>Q543+Q544</f>
        <v>0</v>
      </c>
      <c r="R542" s="109">
        <f>R543+R544</f>
        <v>0</v>
      </c>
      <c r="S542" s="154"/>
    </row>
    <row r="543" spans="1:19" s="97" customFormat="1" ht="39" customHeight="1">
      <c r="A543" s="740"/>
      <c r="B543" s="532"/>
      <c r="C543" s="772"/>
      <c r="D543" s="775"/>
      <c r="E543" s="530" t="s">
        <v>450</v>
      </c>
      <c r="F543" s="755" t="s">
        <v>188</v>
      </c>
      <c r="G543" s="755">
        <v>44197</v>
      </c>
      <c r="H543" s="777" t="s">
        <v>195</v>
      </c>
      <c r="I543" s="108" t="s">
        <v>0</v>
      </c>
      <c r="J543" s="108" t="s">
        <v>263</v>
      </c>
      <c r="K543" s="108" t="s">
        <v>252</v>
      </c>
      <c r="L543" s="108" t="s">
        <v>8</v>
      </c>
      <c r="M543" s="105"/>
      <c r="N543" s="105"/>
      <c r="O543" s="106">
        <v>1285000</v>
      </c>
      <c r="P543" s="109">
        <v>193500</v>
      </c>
      <c r="Q543" s="153">
        <v>0</v>
      </c>
      <c r="R543" s="153">
        <v>0</v>
      </c>
      <c r="S543" s="154">
        <v>3</v>
      </c>
    </row>
    <row r="544" spans="1:19" s="97" customFormat="1" ht="79.5" customHeight="1">
      <c r="A544" s="740"/>
      <c r="B544" s="322" t="s">
        <v>451</v>
      </c>
      <c r="C544" s="773"/>
      <c r="D544" s="776"/>
      <c r="E544" s="532"/>
      <c r="F544" s="762"/>
      <c r="G544" s="762"/>
      <c r="H544" s="779"/>
      <c r="I544" s="108" t="s">
        <v>0</v>
      </c>
      <c r="J544" s="108" t="s">
        <v>263</v>
      </c>
      <c r="K544" s="108" t="s">
        <v>252</v>
      </c>
      <c r="L544" s="108" t="s">
        <v>5</v>
      </c>
      <c r="M544" s="105"/>
      <c r="N544" s="105"/>
      <c r="O544" s="106"/>
      <c r="P544" s="109">
        <v>586200</v>
      </c>
      <c r="Q544" s="153">
        <v>0</v>
      </c>
      <c r="R544" s="153">
        <v>0</v>
      </c>
      <c r="S544" s="154"/>
    </row>
    <row r="545" spans="1:19" s="97" customFormat="1" ht="47.25" customHeight="1">
      <c r="A545" s="740"/>
      <c r="B545" s="530" t="s">
        <v>452</v>
      </c>
      <c r="C545" s="771" t="s">
        <v>325</v>
      </c>
      <c r="D545" s="774" t="s">
        <v>250</v>
      </c>
      <c r="E545" s="530" t="s">
        <v>326</v>
      </c>
      <c r="F545" s="752" t="s">
        <v>188</v>
      </c>
      <c r="G545" s="755">
        <v>44307</v>
      </c>
      <c r="H545" s="777" t="s">
        <v>195</v>
      </c>
      <c r="I545" s="108" t="s">
        <v>0</v>
      </c>
      <c r="J545" s="108" t="s">
        <v>263</v>
      </c>
      <c r="K545" s="108" t="s">
        <v>328</v>
      </c>
      <c r="L545" s="108" t="s">
        <v>56</v>
      </c>
      <c r="M545" s="105">
        <f>M546+M547</f>
        <v>0</v>
      </c>
      <c r="N545" s="105">
        <f>N546+N547</f>
        <v>0</v>
      </c>
      <c r="O545" s="106">
        <f>SUM(O546:O547)</f>
        <v>4496386</v>
      </c>
      <c r="P545" s="106">
        <f>SUM(P546:P547)</f>
        <v>0</v>
      </c>
      <c r="Q545" s="106">
        <f>SUM(Q546:Q547)</f>
        <v>0</v>
      </c>
      <c r="R545" s="106">
        <f>SUM(R546:R547)</f>
        <v>0</v>
      </c>
      <c r="S545" s="154"/>
    </row>
    <row r="546" spans="1:19" s="97" customFormat="1" ht="47.25" customHeight="1">
      <c r="A546" s="740"/>
      <c r="B546" s="532"/>
      <c r="C546" s="772"/>
      <c r="D546" s="775"/>
      <c r="E546" s="531"/>
      <c r="F546" s="745"/>
      <c r="G546" s="745"/>
      <c r="H546" s="778"/>
      <c r="I546" s="108" t="s">
        <v>0</v>
      </c>
      <c r="J546" s="108" t="s">
        <v>263</v>
      </c>
      <c r="K546" s="108" t="s">
        <v>328</v>
      </c>
      <c r="L546" s="108" t="s">
        <v>8</v>
      </c>
      <c r="M546" s="105"/>
      <c r="N546" s="105"/>
      <c r="O546" s="106">
        <v>1796062</v>
      </c>
      <c r="P546" s="109"/>
      <c r="Q546" s="153"/>
      <c r="R546" s="153"/>
      <c r="S546" s="154">
        <v>3</v>
      </c>
    </row>
    <row r="547" spans="1:19" s="97" customFormat="1" ht="47.25" customHeight="1">
      <c r="A547" s="740"/>
      <c r="B547" s="321" t="s">
        <v>453</v>
      </c>
      <c r="C547" s="773"/>
      <c r="D547" s="776"/>
      <c r="E547" s="532"/>
      <c r="F547" s="746"/>
      <c r="G547" s="746"/>
      <c r="H547" s="779"/>
      <c r="I547" s="108" t="s">
        <v>0</v>
      </c>
      <c r="J547" s="108" t="s">
        <v>263</v>
      </c>
      <c r="K547" s="108" t="s">
        <v>328</v>
      </c>
      <c r="L547" s="108" t="s">
        <v>5</v>
      </c>
      <c r="M547" s="105"/>
      <c r="N547" s="105"/>
      <c r="O547" s="106">
        <v>2700324</v>
      </c>
      <c r="P547" s="109"/>
      <c r="Q547" s="153"/>
      <c r="R547" s="153"/>
      <c r="S547" s="154">
        <v>3</v>
      </c>
    </row>
    <row r="548" spans="1:19" s="97" customFormat="1" ht="47.25" customHeight="1">
      <c r="A548" s="740"/>
      <c r="B548" s="800" t="s">
        <v>454</v>
      </c>
      <c r="C548" s="771" t="s">
        <v>455</v>
      </c>
      <c r="D548" s="774" t="s">
        <v>250</v>
      </c>
      <c r="E548" s="530" t="s">
        <v>288</v>
      </c>
      <c r="F548" s="752"/>
      <c r="G548" s="752"/>
      <c r="H548" s="777"/>
      <c r="I548" s="108" t="s">
        <v>0</v>
      </c>
      <c r="J548" s="108" t="s">
        <v>263</v>
      </c>
      <c r="K548" s="108" t="s">
        <v>289</v>
      </c>
      <c r="L548" s="108" t="s">
        <v>56</v>
      </c>
      <c r="M548" s="105">
        <f t="shared" ref="M548:R548" si="47">M549+M550</f>
        <v>0</v>
      </c>
      <c r="N548" s="105">
        <f t="shared" si="47"/>
        <v>0</v>
      </c>
      <c r="O548" s="106">
        <f t="shared" si="47"/>
        <v>0</v>
      </c>
      <c r="P548" s="109">
        <f t="shared" si="47"/>
        <v>5887500</v>
      </c>
      <c r="Q548" s="109">
        <f t="shared" si="47"/>
        <v>5239000</v>
      </c>
      <c r="R548" s="109">
        <f t="shared" si="47"/>
        <v>5239000</v>
      </c>
      <c r="S548" s="154"/>
    </row>
    <row r="549" spans="1:19" s="97" customFormat="1" ht="35.25" customHeight="1">
      <c r="A549" s="740"/>
      <c r="B549" s="729"/>
      <c r="C549" s="772"/>
      <c r="D549" s="775"/>
      <c r="E549" s="531"/>
      <c r="F549" s="745"/>
      <c r="G549" s="745"/>
      <c r="H549" s="778"/>
      <c r="I549" s="108" t="s">
        <v>0</v>
      </c>
      <c r="J549" s="108" t="s">
        <v>263</v>
      </c>
      <c r="K549" s="108" t="s">
        <v>289</v>
      </c>
      <c r="L549" s="108" t="s">
        <v>8</v>
      </c>
      <c r="M549" s="105"/>
      <c r="N549" s="105"/>
      <c r="O549" s="106"/>
      <c r="P549" s="109">
        <v>0</v>
      </c>
      <c r="Q549" s="153">
        <v>0</v>
      </c>
      <c r="R549" s="153">
        <v>0</v>
      </c>
      <c r="S549" s="154">
        <v>3</v>
      </c>
    </row>
    <row r="550" spans="1:19" s="97" customFormat="1" ht="31.5" customHeight="1">
      <c r="A550" s="740"/>
      <c r="B550" s="730"/>
      <c r="C550" s="773"/>
      <c r="D550" s="775"/>
      <c r="E550" s="531"/>
      <c r="F550" s="745"/>
      <c r="G550" s="745"/>
      <c r="H550" s="778"/>
      <c r="I550" s="108" t="s">
        <v>0</v>
      </c>
      <c r="J550" s="108" t="s">
        <v>263</v>
      </c>
      <c r="K550" s="108" t="s">
        <v>289</v>
      </c>
      <c r="L550" s="108" t="s">
        <v>5</v>
      </c>
      <c r="M550" s="105"/>
      <c r="N550" s="105"/>
      <c r="O550" s="106"/>
      <c r="P550" s="109">
        <v>5887500</v>
      </c>
      <c r="Q550" s="153">
        <v>5239000</v>
      </c>
      <c r="R550" s="153">
        <v>5239000</v>
      </c>
      <c r="S550" s="154">
        <v>3</v>
      </c>
    </row>
    <row r="551" spans="1:19" s="97" customFormat="1" ht="47.25" customHeight="1">
      <c r="A551" s="740"/>
      <c r="B551" s="800" t="s">
        <v>456</v>
      </c>
      <c r="C551" s="771" t="s">
        <v>457</v>
      </c>
      <c r="D551" s="775"/>
      <c r="E551" s="531"/>
      <c r="F551" s="745"/>
      <c r="G551" s="745"/>
      <c r="H551" s="778"/>
      <c r="I551" s="108" t="s">
        <v>0</v>
      </c>
      <c r="J551" s="108" t="s">
        <v>263</v>
      </c>
      <c r="K551" s="108" t="s">
        <v>293</v>
      </c>
      <c r="L551" s="108" t="s">
        <v>56</v>
      </c>
      <c r="M551" s="105">
        <f t="shared" ref="M551:R551" si="48">M552+M553</f>
        <v>0</v>
      </c>
      <c r="N551" s="105">
        <f t="shared" si="48"/>
        <v>0</v>
      </c>
      <c r="O551" s="106">
        <f t="shared" si="48"/>
        <v>0</v>
      </c>
      <c r="P551" s="109">
        <f t="shared" si="48"/>
        <v>1564800</v>
      </c>
      <c r="Q551" s="109">
        <f t="shared" si="48"/>
        <v>1564900</v>
      </c>
      <c r="R551" s="109">
        <f t="shared" si="48"/>
        <v>1564900</v>
      </c>
      <c r="S551" s="154"/>
    </row>
    <row r="552" spans="1:19" s="97" customFormat="1" ht="37.5" customHeight="1">
      <c r="A552" s="740"/>
      <c r="B552" s="729"/>
      <c r="C552" s="772"/>
      <c r="D552" s="775"/>
      <c r="E552" s="531"/>
      <c r="F552" s="745"/>
      <c r="G552" s="745"/>
      <c r="H552" s="778"/>
      <c r="I552" s="108" t="s">
        <v>0</v>
      </c>
      <c r="J552" s="108" t="s">
        <v>263</v>
      </c>
      <c r="K552" s="108" t="s">
        <v>293</v>
      </c>
      <c r="L552" s="108" t="s">
        <v>8</v>
      </c>
      <c r="M552" s="105"/>
      <c r="N552" s="105"/>
      <c r="O552" s="106"/>
      <c r="P552" s="109">
        <v>0</v>
      </c>
      <c r="Q552" s="153">
        <v>0</v>
      </c>
      <c r="R552" s="153">
        <v>0</v>
      </c>
      <c r="S552" s="154">
        <v>3</v>
      </c>
    </row>
    <row r="553" spans="1:19" s="97" customFormat="1" ht="36" customHeight="1">
      <c r="A553" s="740"/>
      <c r="B553" s="730"/>
      <c r="C553" s="773"/>
      <c r="D553" s="776"/>
      <c r="E553" s="532"/>
      <c r="F553" s="746"/>
      <c r="G553" s="746"/>
      <c r="H553" s="779"/>
      <c r="I553" s="108" t="s">
        <v>0</v>
      </c>
      <c r="J553" s="108" t="s">
        <v>263</v>
      </c>
      <c r="K553" s="108" t="s">
        <v>458</v>
      </c>
      <c r="L553" s="108" t="s">
        <v>5</v>
      </c>
      <c r="M553" s="105"/>
      <c r="N553" s="105"/>
      <c r="O553" s="106"/>
      <c r="P553" s="109">
        <v>1564800</v>
      </c>
      <c r="Q553" s="153">
        <v>1564900</v>
      </c>
      <c r="R553" s="153">
        <v>1564900</v>
      </c>
      <c r="S553" s="154">
        <v>3</v>
      </c>
    </row>
    <row r="554" spans="1:19" s="97" customFormat="1" ht="47.25" customHeight="1">
      <c r="A554" s="740"/>
      <c r="B554" s="800" t="s">
        <v>459</v>
      </c>
      <c r="C554" s="771" t="s">
        <v>460</v>
      </c>
      <c r="D554" s="774" t="s">
        <v>250</v>
      </c>
      <c r="E554" s="530" t="s">
        <v>288</v>
      </c>
      <c r="F554" s="752"/>
      <c r="G554" s="752"/>
      <c r="H554" s="777"/>
      <c r="I554" s="108" t="s">
        <v>0</v>
      </c>
      <c r="J554" s="108" t="s">
        <v>263</v>
      </c>
      <c r="K554" s="108" t="s">
        <v>461</v>
      </c>
      <c r="L554" s="108" t="s">
        <v>56</v>
      </c>
      <c r="M554" s="105">
        <f t="shared" ref="M554:R554" si="49">M555</f>
        <v>0</v>
      </c>
      <c r="N554" s="105">
        <f t="shared" si="49"/>
        <v>0</v>
      </c>
      <c r="O554" s="106">
        <f t="shared" si="49"/>
        <v>0</v>
      </c>
      <c r="P554" s="109">
        <f t="shared" si="49"/>
        <v>0</v>
      </c>
      <c r="Q554" s="153">
        <f t="shared" si="49"/>
        <v>0</v>
      </c>
      <c r="R554" s="153">
        <f t="shared" si="49"/>
        <v>100000</v>
      </c>
      <c r="S554" s="154"/>
    </row>
    <row r="555" spans="1:19" s="97" customFormat="1" ht="47.25" customHeight="1">
      <c r="A555" s="740"/>
      <c r="B555" s="729"/>
      <c r="C555" s="773"/>
      <c r="D555" s="775"/>
      <c r="E555" s="531"/>
      <c r="F555" s="745"/>
      <c r="G555" s="745"/>
      <c r="H555" s="778"/>
      <c r="I555" s="108" t="s">
        <v>0</v>
      </c>
      <c r="J555" s="108" t="s">
        <v>263</v>
      </c>
      <c r="K555" s="108" t="s">
        <v>461</v>
      </c>
      <c r="L555" s="108" t="s">
        <v>5</v>
      </c>
      <c r="M555" s="105"/>
      <c r="N555" s="105"/>
      <c r="O555" s="106"/>
      <c r="P555" s="109"/>
      <c r="Q555" s="153"/>
      <c r="R555" s="153">
        <v>100000</v>
      </c>
      <c r="S555" s="154">
        <v>3</v>
      </c>
    </row>
    <row r="556" spans="1:19" s="97" customFormat="1" ht="47.25" customHeight="1">
      <c r="A556" s="740"/>
      <c r="B556" s="800" t="s">
        <v>462</v>
      </c>
      <c r="C556" s="771" t="s">
        <v>463</v>
      </c>
      <c r="D556" s="775"/>
      <c r="E556" s="531"/>
      <c r="F556" s="745"/>
      <c r="G556" s="745"/>
      <c r="H556" s="778"/>
      <c r="I556" s="108" t="s">
        <v>0</v>
      </c>
      <c r="J556" s="108" t="s">
        <v>263</v>
      </c>
      <c r="K556" s="108" t="s">
        <v>464</v>
      </c>
      <c r="L556" s="108" t="s">
        <v>56</v>
      </c>
      <c r="M556" s="105">
        <f t="shared" ref="M556:R556" si="50">M557</f>
        <v>0</v>
      </c>
      <c r="N556" s="105">
        <f t="shared" si="50"/>
        <v>0</v>
      </c>
      <c r="O556" s="106">
        <f t="shared" si="50"/>
        <v>0</v>
      </c>
      <c r="P556" s="109">
        <f t="shared" si="50"/>
        <v>0</v>
      </c>
      <c r="Q556" s="153">
        <f t="shared" si="50"/>
        <v>0</v>
      </c>
      <c r="R556" s="153">
        <f t="shared" si="50"/>
        <v>29900</v>
      </c>
      <c r="S556" s="154"/>
    </row>
    <row r="557" spans="1:19" s="97" customFormat="1" ht="47.25" customHeight="1">
      <c r="A557" s="740"/>
      <c r="B557" s="729"/>
      <c r="C557" s="773"/>
      <c r="D557" s="776"/>
      <c r="E557" s="532"/>
      <c r="F557" s="746"/>
      <c r="G557" s="746"/>
      <c r="H557" s="779"/>
      <c r="I557" s="108" t="s">
        <v>0</v>
      </c>
      <c r="J557" s="108" t="s">
        <v>263</v>
      </c>
      <c r="K557" s="108" t="s">
        <v>464</v>
      </c>
      <c r="L557" s="108" t="s">
        <v>8</v>
      </c>
      <c r="M557" s="105"/>
      <c r="N557" s="105"/>
      <c r="O557" s="106"/>
      <c r="P557" s="109"/>
      <c r="Q557" s="153"/>
      <c r="R557" s="153">
        <v>29900</v>
      </c>
      <c r="S557" s="154">
        <v>3</v>
      </c>
    </row>
    <row r="558" spans="1:19" s="97" customFormat="1" ht="39" customHeight="1">
      <c r="A558" s="740"/>
      <c r="B558" s="530" t="s">
        <v>465</v>
      </c>
      <c r="C558" s="771" t="s">
        <v>331</v>
      </c>
      <c r="D558" s="774" t="s">
        <v>250</v>
      </c>
      <c r="E558" s="530" t="s">
        <v>332</v>
      </c>
      <c r="F558" s="752" t="s">
        <v>188</v>
      </c>
      <c r="G558" s="755">
        <v>44427</v>
      </c>
      <c r="H558" s="777" t="s">
        <v>195</v>
      </c>
      <c r="I558" s="108" t="s">
        <v>0</v>
      </c>
      <c r="J558" s="108" t="s">
        <v>263</v>
      </c>
      <c r="K558" s="108" t="s">
        <v>333</v>
      </c>
      <c r="L558" s="108" t="s">
        <v>56</v>
      </c>
      <c r="M558" s="105">
        <f>M559+M560+M561</f>
        <v>0</v>
      </c>
      <c r="N558" s="105">
        <f>N559+N560+N561</f>
        <v>0</v>
      </c>
      <c r="O558" s="106">
        <f>O560+O561+O559</f>
        <v>1731660</v>
      </c>
      <c r="P558" s="106">
        <f>P560+P561+P559</f>
        <v>0</v>
      </c>
      <c r="Q558" s="106">
        <f>Q560+Q561+Q559</f>
        <v>0</v>
      </c>
      <c r="R558" s="106">
        <f>R560+R561+R559</f>
        <v>0</v>
      </c>
      <c r="S558" s="154"/>
    </row>
    <row r="559" spans="1:19" s="97" customFormat="1" ht="26.25" customHeight="1">
      <c r="A559" s="740"/>
      <c r="B559" s="531"/>
      <c r="C559" s="772"/>
      <c r="D559" s="775"/>
      <c r="E559" s="531"/>
      <c r="F559" s="745"/>
      <c r="G559" s="745"/>
      <c r="H559" s="778"/>
      <c r="I559" s="108" t="s">
        <v>0</v>
      </c>
      <c r="J559" s="108" t="s">
        <v>263</v>
      </c>
      <c r="K559" s="108" t="s">
        <v>333</v>
      </c>
      <c r="L559" s="108" t="s">
        <v>20</v>
      </c>
      <c r="M559" s="105"/>
      <c r="N559" s="105"/>
      <c r="O559" s="106">
        <v>470000</v>
      </c>
      <c r="P559" s="109"/>
      <c r="Q559" s="153"/>
      <c r="R559" s="153"/>
      <c r="S559" s="154">
        <v>3</v>
      </c>
    </row>
    <row r="560" spans="1:19" s="97" customFormat="1" ht="28.5" customHeight="1">
      <c r="A560" s="740"/>
      <c r="B560" s="532"/>
      <c r="C560" s="772"/>
      <c r="D560" s="775"/>
      <c r="E560" s="531"/>
      <c r="F560" s="745"/>
      <c r="G560" s="745"/>
      <c r="H560" s="778"/>
      <c r="I560" s="108" t="s">
        <v>0</v>
      </c>
      <c r="J560" s="108" t="s">
        <v>263</v>
      </c>
      <c r="K560" s="108" t="s">
        <v>333</v>
      </c>
      <c r="L560" s="108" t="s">
        <v>37</v>
      </c>
      <c r="M560" s="105"/>
      <c r="N560" s="105"/>
      <c r="O560" s="106">
        <v>141940</v>
      </c>
      <c r="P560" s="109"/>
      <c r="Q560" s="153"/>
      <c r="R560" s="153"/>
      <c r="S560" s="154">
        <v>3</v>
      </c>
    </row>
    <row r="561" spans="1:20" s="97" customFormat="1" ht="26.25" customHeight="1">
      <c r="A561" s="740"/>
      <c r="B561" s="322" t="s">
        <v>466</v>
      </c>
      <c r="C561" s="773"/>
      <c r="D561" s="776"/>
      <c r="E561" s="532"/>
      <c r="F561" s="746"/>
      <c r="G561" s="746"/>
      <c r="H561" s="779"/>
      <c r="I561" s="108" t="s">
        <v>0</v>
      </c>
      <c r="J561" s="108" t="s">
        <v>263</v>
      </c>
      <c r="K561" s="108" t="s">
        <v>333</v>
      </c>
      <c r="L561" s="108" t="s">
        <v>5</v>
      </c>
      <c r="M561" s="105"/>
      <c r="N561" s="105"/>
      <c r="O561" s="106">
        <v>1119720</v>
      </c>
      <c r="P561" s="109"/>
      <c r="Q561" s="153"/>
      <c r="R561" s="153"/>
      <c r="S561" s="154">
        <v>3</v>
      </c>
    </row>
    <row r="562" spans="1:20" s="97" customFormat="1" ht="90.75" customHeight="1">
      <c r="A562" s="740"/>
      <c r="B562" s="536" t="s">
        <v>467</v>
      </c>
      <c r="C562" s="533" t="s">
        <v>468</v>
      </c>
      <c r="D562" s="744" t="s">
        <v>250</v>
      </c>
      <c r="E562" s="305" t="s">
        <v>261</v>
      </c>
      <c r="F562" s="24" t="s">
        <v>188</v>
      </c>
      <c r="G562" s="110">
        <v>39814</v>
      </c>
      <c r="H562" s="24" t="s">
        <v>195</v>
      </c>
      <c r="I562" s="104" t="s">
        <v>0</v>
      </c>
      <c r="J562" s="108" t="s">
        <v>16</v>
      </c>
      <c r="K562" s="108" t="s">
        <v>469</v>
      </c>
      <c r="L562" s="104" t="s">
        <v>56</v>
      </c>
      <c r="M562" s="105">
        <f>M563</f>
        <v>16470300</v>
      </c>
      <c r="N562" s="105">
        <f>N563</f>
        <v>16470300</v>
      </c>
      <c r="O562" s="106">
        <f>O563+O564</f>
        <v>20319611</v>
      </c>
      <c r="P562" s="109">
        <f>P563+P564</f>
        <v>19513670</v>
      </c>
      <c r="Q562" s="153">
        <f>Q563+Q564</f>
        <v>17714800</v>
      </c>
      <c r="R562" s="153">
        <f>R563+R564</f>
        <v>17714800</v>
      </c>
      <c r="S562" s="111"/>
    </row>
    <row r="563" spans="1:20" s="97" customFormat="1" ht="77.25" customHeight="1">
      <c r="A563" s="740"/>
      <c r="B563" s="538"/>
      <c r="C563" s="534"/>
      <c r="D563" s="513"/>
      <c r="E563" s="536" t="s">
        <v>343</v>
      </c>
      <c r="F563" s="24" t="s">
        <v>188</v>
      </c>
      <c r="G563" s="110">
        <v>43830</v>
      </c>
      <c r="H563" s="24" t="s">
        <v>195</v>
      </c>
      <c r="I563" s="152" t="s">
        <v>0</v>
      </c>
      <c r="J563" s="152" t="s">
        <v>16</v>
      </c>
      <c r="K563" s="152" t="s">
        <v>469</v>
      </c>
      <c r="L563" s="152" t="s">
        <v>6</v>
      </c>
      <c r="M563" s="105">
        <v>16470300</v>
      </c>
      <c r="N563" s="105">
        <v>16470300</v>
      </c>
      <c r="O563" s="106">
        <v>17335000</v>
      </c>
      <c r="P563" s="107">
        <v>17714800</v>
      </c>
      <c r="Q563" s="106">
        <v>17714800</v>
      </c>
      <c r="R563" s="106">
        <v>17714800</v>
      </c>
      <c r="S563" s="154">
        <v>3</v>
      </c>
    </row>
    <row r="564" spans="1:20" s="97" customFormat="1" ht="113.25" customHeight="1">
      <c r="A564" s="740"/>
      <c r="B564" s="537"/>
      <c r="C564" s="535"/>
      <c r="D564" s="514"/>
      <c r="E564" s="537"/>
      <c r="F564" s="25"/>
      <c r="G564" s="116"/>
      <c r="H564" s="25"/>
      <c r="I564" s="108" t="s">
        <v>0</v>
      </c>
      <c r="J564" s="108" t="s">
        <v>16</v>
      </c>
      <c r="K564" s="152" t="s">
        <v>469</v>
      </c>
      <c r="L564" s="108" t="s">
        <v>5</v>
      </c>
      <c r="M564" s="105"/>
      <c r="N564" s="105"/>
      <c r="O564" s="106">
        <v>2984611</v>
      </c>
      <c r="P564" s="109">
        <v>1798870</v>
      </c>
      <c r="Q564" s="153">
        <v>0</v>
      </c>
      <c r="R564" s="106">
        <v>0</v>
      </c>
      <c r="S564" s="154">
        <v>3</v>
      </c>
    </row>
    <row r="565" spans="1:20" s="97" customFormat="1" ht="67.5" customHeight="1">
      <c r="A565" s="740"/>
      <c r="B565" s="536" t="s">
        <v>470</v>
      </c>
      <c r="C565" s="533" t="s">
        <v>471</v>
      </c>
      <c r="D565" s="744" t="s">
        <v>472</v>
      </c>
      <c r="E565" s="536" t="s">
        <v>473</v>
      </c>
      <c r="F565" s="752" t="s">
        <v>188</v>
      </c>
      <c r="G565" s="755">
        <v>44197</v>
      </c>
      <c r="H565" s="752" t="s">
        <v>195</v>
      </c>
      <c r="I565" s="108" t="s">
        <v>0</v>
      </c>
      <c r="J565" s="108" t="s">
        <v>16</v>
      </c>
      <c r="K565" s="152" t="s">
        <v>474</v>
      </c>
      <c r="L565" s="108" t="s">
        <v>56</v>
      </c>
      <c r="M565" s="105">
        <f t="shared" ref="M565:R565" si="51">M566</f>
        <v>0</v>
      </c>
      <c r="N565" s="105">
        <f t="shared" si="51"/>
        <v>0</v>
      </c>
      <c r="O565" s="106">
        <f t="shared" si="51"/>
        <v>802600</v>
      </c>
      <c r="P565" s="106">
        <f t="shared" si="51"/>
        <v>2430000</v>
      </c>
      <c r="Q565" s="106">
        <f t="shared" si="51"/>
        <v>2430000</v>
      </c>
      <c r="R565" s="106">
        <f t="shared" si="51"/>
        <v>2430000</v>
      </c>
      <c r="S565" s="154"/>
    </row>
    <row r="566" spans="1:20" s="97" customFormat="1" ht="71.25" customHeight="1">
      <c r="A566" s="740"/>
      <c r="B566" s="537"/>
      <c r="C566" s="535"/>
      <c r="D566" s="514"/>
      <c r="E566" s="537"/>
      <c r="F566" s="746"/>
      <c r="G566" s="762"/>
      <c r="H566" s="746"/>
      <c r="I566" s="108" t="s">
        <v>0</v>
      </c>
      <c r="J566" s="108" t="s">
        <v>16</v>
      </c>
      <c r="K566" s="152" t="s">
        <v>474</v>
      </c>
      <c r="L566" s="108" t="s">
        <v>475</v>
      </c>
      <c r="M566" s="105"/>
      <c r="N566" s="105"/>
      <c r="O566" s="106">
        <v>802600</v>
      </c>
      <c r="P566" s="109">
        <v>2430000</v>
      </c>
      <c r="Q566" s="153">
        <v>2430000</v>
      </c>
      <c r="R566" s="153">
        <v>2430000</v>
      </c>
      <c r="S566" s="154">
        <v>3</v>
      </c>
    </row>
    <row r="567" spans="1:20" s="97" customFormat="1" ht="90" customHeight="1">
      <c r="A567" s="740"/>
      <c r="B567" s="536" t="s">
        <v>476</v>
      </c>
      <c r="C567" s="533" t="s">
        <v>255</v>
      </c>
      <c r="D567" s="744" t="s">
        <v>250</v>
      </c>
      <c r="E567" s="305" t="s">
        <v>261</v>
      </c>
      <c r="F567" s="24" t="s">
        <v>188</v>
      </c>
      <c r="G567" s="110">
        <v>39814</v>
      </c>
      <c r="H567" s="24" t="s">
        <v>195</v>
      </c>
      <c r="I567" s="108" t="s">
        <v>0</v>
      </c>
      <c r="J567" s="108" t="s">
        <v>16</v>
      </c>
      <c r="K567" s="152" t="s">
        <v>252</v>
      </c>
      <c r="L567" s="108" t="s">
        <v>56</v>
      </c>
      <c r="M567" s="105">
        <f t="shared" ref="M567:R567" si="52">M568</f>
        <v>0</v>
      </c>
      <c r="N567" s="105">
        <f t="shared" si="52"/>
        <v>0</v>
      </c>
      <c r="O567" s="106">
        <f t="shared" si="52"/>
        <v>0</v>
      </c>
      <c r="P567" s="109">
        <f t="shared" si="52"/>
        <v>290900</v>
      </c>
      <c r="Q567" s="153">
        <f t="shared" si="52"/>
        <v>0</v>
      </c>
      <c r="R567" s="153">
        <f t="shared" si="52"/>
        <v>0</v>
      </c>
      <c r="S567" s="154"/>
    </row>
    <row r="568" spans="1:20" s="97" customFormat="1" ht="87" customHeight="1">
      <c r="A568" s="740"/>
      <c r="B568" s="537"/>
      <c r="C568" s="535"/>
      <c r="D568" s="514"/>
      <c r="E568" s="305" t="s">
        <v>477</v>
      </c>
      <c r="F568" s="24" t="s">
        <v>188</v>
      </c>
      <c r="G568" s="110">
        <v>44197</v>
      </c>
      <c r="H568" s="24" t="s">
        <v>195</v>
      </c>
      <c r="I568" s="108" t="s">
        <v>0</v>
      </c>
      <c r="J568" s="108" t="s">
        <v>16</v>
      </c>
      <c r="K568" s="152" t="s">
        <v>252</v>
      </c>
      <c r="L568" s="108" t="s">
        <v>5</v>
      </c>
      <c r="M568" s="105"/>
      <c r="N568" s="105"/>
      <c r="O568" s="106"/>
      <c r="P568" s="109">
        <v>290900</v>
      </c>
      <c r="Q568" s="153">
        <v>0</v>
      </c>
      <c r="R568" s="153">
        <v>0</v>
      </c>
      <c r="S568" s="154">
        <v>3</v>
      </c>
    </row>
    <row r="569" spans="1:20" s="97" customFormat="1" ht="139.5" customHeight="1">
      <c r="A569" s="740"/>
      <c r="B569" s="536" t="s">
        <v>478</v>
      </c>
      <c r="C569" s="533" t="s">
        <v>479</v>
      </c>
      <c r="D569" s="744" t="s">
        <v>250</v>
      </c>
      <c r="E569" s="790" t="s">
        <v>480</v>
      </c>
      <c r="F569" s="752" t="s">
        <v>188</v>
      </c>
      <c r="G569" s="755">
        <v>43466</v>
      </c>
      <c r="H569" s="755" t="s">
        <v>195</v>
      </c>
      <c r="I569" s="104" t="s">
        <v>0</v>
      </c>
      <c r="J569" s="108" t="s">
        <v>16</v>
      </c>
      <c r="K569" s="152" t="s">
        <v>481</v>
      </c>
      <c r="L569" s="108" t="s">
        <v>56</v>
      </c>
      <c r="M569" s="105">
        <f t="shared" ref="M569:R569" si="53">M570</f>
        <v>890000</v>
      </c>
      <c r="N569" s="105">
        <f t="shared" si="53"/>
        <v>890000</v>
      </c>
      <c r="O569" s="106">
        <f t="shared" si="53"/>
        <v>1126000</v>
      </c>
      <c r="P569" s="109">
        <f t="shared" si="53"/>
        <v>1550000</v>
      </c>
      <c r="Q569" s="153">
        <f t="shared" si="53"/>
        <v>1550000</v>
      </c>
      <c r="R569" s="153">
        <f t="shared" si="53"/>
        <v>1550000</v>
      </c>
      <c r="S569" s="134"/>
    </row>
    <row r="570" spans="1:20" s="97" customFormat="1" ht="22.5" customHeight="1">
      <c r="A570" s="740"/>
      <c r="B570" s="538"/>
      <c r="C570" s="535"/>
      <c r="D570" s="514"/>
      <c r="E570" s="531"/>
      <c r="F570" s="745"/>
      <c r="G570" s="747"/>
      <c r="H570" s="745"/>
      <c r="I570" s="141" t="s">
        <v>0</v>
      </c>
      <c r="J570" s="152" t="s">
        <v>16</v>
      </c>
      <c r="K570" s="152" t="s">
        <v>481</v>
      </c>
      <c r="L570" s="152" t="s">
        <v>6</v>
      </c>
      <c r="M570" s="105">
        <v>890000</v>
      </c>
      <c r="N570" s="105">
        <v>890000</v>
      </c>
      <c r="O570" s="106">
        <v>1126000</v>
      </c>
      <c r="P570" s="109">
        <v>1550000</v>
      </c>
      <c r="Q570" s="153">
        <v>1550000</v>
      </c>
      <c r="R570" s="153">
        <v>1550000</v>
      </c>
      <c r="S570" s="30">
        <v>3</v>
      </c>
    </row>
    <row r="571" spans="1:20" s="97" customFormat="1" ht="135" customHeight="1">
      <c r="A571" s="740"/>
      <c r="B571" s="536" t="s">
        <v>482</v>
      </c>
      <c r="C571" s="533" t="s">
        <v>483</v>
      </c>
      <c r="D571" s="513" t="s">
        <v>250</v>
      </c>
      <c r="E571" s="531"/>
      <c r="F571" s="745"/>
      <c r="G571" s="745"/>
      <c r="H571" s="745"/>
      <c r="I571" s="104" t="s">
        <v>0</v>
      </c>
      <c r="J571" s="108" t="s">
        <v>16</v>
      </c>
      <c r="K571" s="152" t="s">
        <v>484</v>
      </c>
      <c r="L571" s="108" t="s">
        <v>56</v>
      </c>
      <c r="M571" s="105">
        <f t="shared" ref="M571:R571" si="54">M572</f>
        <v>236600</v>
      </c>
      <c r="N571" s="105">
        <f t="shared" si="54"/>
        <v>236600</v>
      </c>
      <c r="O571" s="106">
        <f t="shared" si="54"/>
        <v>299400</v>
      </c>
      <c r="P571" s="109">
        <f t="shared" si="54"/>
        <v>412000</v>
      </c>
      <c r="Q571" s="153">
        <f t="shared" si="54"/>
        <v>412000</v>
      </c>
      <c r="R571" s="153">
        <f t="shared" si="54"/>
        <v>412000</v>
      </c>
      <c r="S571" s="134"/>
      <c r="T571" s="136"/>
    </row>
    <row r="572" spans="1:20" s="97" customFormat="1" ht="24" customHeight="1">
      <c r="A572" s="740"/>
      <c r="B572" s="537"/>
      <c r="C572" s="535"/>
      <c r="D572" s="514"/>
      <c r="E572" s="532"/>
      <c r="F572" s="746"/>
      <c r="G572" s="746"/>
      <c r="H572" s="746"/>
      <c r="I572" s="152" t="s">
        <v>0</v>
      </c>
      <c r="J572" s="152" t="s">
        <v>16</v>
      </c>
      <c r="K572" s="152" t="s">
        <v>484</v>
      </c>
      <c r="L572" s="152" t="s">
        <v>6</v>
      </c>
      <c r="M572" s="105">
        <v>236600</v>
      </c>
      <c r="N572" s="105">
        <v>236600</v>
      </c>
      <c r="O572" s="106">
        <v>299400</v>
      </c>
      <c r="P572" s="107">
        <v>412000</v>
      </c>
      <c r="Q572" s="106">
        <v>412000</v>
      </c>
      <c r="R572" s="106">
        <v>412000</v>
      </c>
      <c r="S572" s="154">
        <v>3</v>
      </c>
    </row>
    <row r="573" spans="1:20" s="97" customFormat="1" ht="50.25" customHeight="1">
      <c r="A573" s="740"/>
      <c r="B573" s="536" t="s">
        <v>485</v>
      </c>
      <c r="C573" s="787" t="s">
        <v>287</v>
      </c>
      <c r="D573" s="744" t="s">
        <v>250</v>
      </c>
      <c r="E573" s="530" t="s">
        <v>288</v>
      </c>
      <c r="F573" s="752"/>
      <c r="G573" s="752"/>
      <c r="H573" s="752"/>
      <c r="I573" s="152" t="s">
        <v>0</v>
      </c>
      <c r="J573" s="152" t="s">
        <v>16</v>
      </c>
      <c r="K573" s="152" t="s">
        <v>289</v>
      </c>
      <c r="L573" s="152" t="s">
        <v>56</v>
      </c>
      <c r="M573" s="105">
        <f t="shared" ref="M573:R573" si="55">M574</f>
        <v>0</v>
      </c>
      <c r="N573" s="105">
        <f t="shared" si="55"/>
        <v>0</v>
      </c>
      <c r="O573" s="106">
        <f t="shared" si="55"/>
        <v>0</v>
      </c>
      <c r="P573" s="109">
        <f t="shared" si="55"/>
        <v>1000000</v>
      </c>
      <c r="Q573" s="153">
        <f t="shared" si="55"/>
        <v>1000000</v>
      </c>
      <c r="R573" s="153">
        <f t="shared" si="55"/>
        <v>1000000</v>
      </c>
      <c r="S573" s="154"/>
    </row>
    <row r="574" spans="1:20" s="97" customFormat="1" ht="38.25" customHeight="1">
      <c r="A574" s="740"/>
      <c r="B574" s="537"/>
      <c r="C574" s="789"/>
      <c r="D574" s="513"/>
      <c r="E574" s="531"/>
      <c r="F574" s="745"/>
      <c r="G574" s="745"/>
      <c r="H574" s="745"/>
      <c r="I574" s="152" t="s">
        <v>0</v>
      </c>
      <c r="J574" s="152" t="s">
        <v>16</v>
      </c>
      <c r="K574" s="152" t="s">
        <v>289</v>
      </c>
      <c r="L574" s="152" t="s">
        <v>5</v>
      </c>
      <c r="M574" s="105"/>
      <c r="N574" s="105"/>
      <c r="O574" s="106"/>
      <c r="P574" s="109">
        <v>1000000</v>
      </c>
      <c r="Q574" s="153">
        <v>1000000</v>
      </c>
      <c r="R574" s="153">
        <v>1000000</v>
      </c>
      <c r="S574" s="154">
        <v>3</v>
      </c>
    </row>
    <row r="575" spans="1:20" s="97" customFormat="1" ht="50.25" customHeight="1">
      <c r="A575" s="740"/>
      <c r="B575" s="538" t="s">
        <v>486</v>
      </c>
      <c r="C575" s="788" t="s">
        <v>292</v>
      </c>
      <c r="D575" s="513"/>
      <c r="E575" s="531"/>
      <c r="F575" s="745"/>
      <c r="G575" s="745"/>
      <c r="H575" s="745"/>
      <c r="I575" s="152" t="s">
        <v>0</v>
      </c>
      <c r="J575" s="152" t="s">
        <v>16</v>
      </c>
      <c r="K575" s="152" t="s">
        <v>293</v>
      </c>
      <c r="L575" s="152" t="s">
        <v>56</v>
      </c>
      <c r="M575" s="105">
        <f t="shared" ref="M575:R575" si="56">M576</f>
        <v>0</v>
      </c>
      <c r="N575" s="105">
        <f t="shared" si="56"/>
        <v>0</v>
      </c>
      <c r="O575" s="106">
        <f t="shared" si="56"/>
        <v>0</v>
      </c>
      <c r="P575" s="109">
        <f t="shared" si="56"/>
        <v>266000</v>
      </c>
      <c r="Q575" s="153">
        <f t="shared" si="56"/>
        <v>298700</v>
      </c>
      <c r="R575" s="153">
        <f t="shared" si="56"/>
        <v>298700</v>
      </c>
      <c r="S575" s="154"/>
    </row>
    <row r="576" spans="1:20" s="97" customFormat="1" ht="51.75" customHeight="1">
      <c r="A576" s="740"/>
      <c r="B576" s="537"/>
      <c r="C576" s="789"/>
      <c r="D576" s="514"/>
      <c r="E576" s="532"/>
      <c r="F576" s="746"/>
      <c r="G576" s="746"/>
      <c r="H576" s="746"/>
      <c r="I576" s="152" t="s">
        <v>0</v>
      </c>
      <c r="J576" s="152" t="s">
        <v>16</v>
      </c>
      <c r="K576" s="152" t="s">
        <v>293</v>
      </c>
      <c r="L576" s="152" t="s">
        <v>5</v>
      </c>
      <c r="M576" s="105"/>
      <c r="N576" s="105"/>
      <c r="O576" s="106"/>
      <c r="P576" s="109">
        <v>266000</v>
      </c>
      <c r="Q576" s="153">
        <v>298700</v>
      </c>
      <c r="R576" s="153">
        <v>298700</v>
      </c>
      <c r="S576" s="154">
        <v>3</v>
      </c>
    </row>
    <row r="577" spans="1:19" s="97" customFormat="1" ht="55.5" customHeight="1">
      <c r="A577" s="740"/>
      <c r="B577" s="536" t="s">
        <v>487</v>
      </c>
      <c r="C577" s="533" t="s">
        <v>399</v>
      </c>
      <c r="D577" s="744" t="s">
        <v>488</v>
      </c>
      <c r="E577" s="604" t="s">
        <v>489</v>
      </c>
      <c r="F577" s="802" t="s">
        <v>188</v>
      </c>
      <c r="G577" s="804">
        <v>42736</v>
      </c>
      <c r="H577" s="804">
        <v>44196</v>
      </c>
      <c r="I577" s="152" t="s">
        <v>0</v>
      </c>
      <c r="J577" s="152" t="s">
        <v>16</v>
      </c>
      <c r="K577" s="152" t="s">
        <v>298</v>
      </c>
      <c r="L577" s="152" t="s">
        <v>5</v>
      </c>
      <c r="M577" s="105">
        <f t="shared" ref="M577:R577" si="57">M578</f>
        <v>2285000</v>
      </c>
      <c r="N577" s="105">
        <f t="shared" si="57"/>
        <v>2285000</v>
      </c>
      <c r="O577" s="106">
        <f t="shared" si="57"/>
        <v>0</v>
      </c>
      <c r="P577" s="109">
        <f t="shared" si="57"/>
        <v>0</v>
      </c>
      <c r="Q577" s="153">
        <f t="shared" si="57"/>
        <v>0</v>
      </c>
      <c r="R577" s="153">
        <f t="shared" si="57"/>
        <v>0</v>
      </c>
      <c r="S577" s="154"/>
    </row>
    <row r="578" spans="1:19" s="97" customFormat="1" ht="81.75" customHeight="1">
      <c r="A578" s="740"/>
      <c r="B578" s="537"/>
      <c r="C578" s="535"/>
      <c r="D578" s="514"/>
      <c r="E578" s="801"/>
      <c r="F578" s="803"/>
      <c r="G578" s="803"/>
      <c r="H578" s="803"/>
      <c r="I578" s="108" t="s">
        <v>0</v>
      </c>
      <c r="J578" s="108" t="s">
        <v>16</v>
      </c>
      <c r="K578" s="108" t="s">
        <v>298</v>
      </c>
      <c r="L578" s="108" t="s">
        <v>5</v>
      </c>
      <c r="M578" s="105">
        <v>2285000</v>
      </c>
      <c r="N578" s="105">
        <v>2285000</v>
      </c>
      <c r="O578" s="106"/>
      <c r="P578" s="109"/>
      <c r="Q578" s="153"/>
      <c r="R578" s="153"/>
      <c r="S578" s="154">
        <v>3</v>
      </c>
    </row>
    <row r="579" spans="1:19" s="97" customFormat="1" ht="102.75" customHeight="1">
      <c r="A579" s="740"/>
      <c r="B579" s="801" t="s">
        <v>490</v>
      </c>
      <c r="C579" s="533" t="s">
        <v>369</v>
      </c>
      <c r="D579" s="744" t="s">
        <v>250</v>
      </c>
      <c r="E579" s="530" t="s">
        <v>491</v>
      </c>
      <c r="F579" s="744" t="s">
        <v>188</v>
      </c>
      <c r="G579" s="784">
        <v>43831</v>
      </c>
      <c r="H579" s="744" t="s">
        <v>195</v>
      </c>
      <c r="I579" s="108" t="s">
        <v>0</v>
      </c>
      <c r="J579" s="108" t="s">
        <v>16</v>
      </c>
      <c r="K579" s="108" t="s">
        <v>314</v>
      </c>
      <c r="L579" s="108" t="s">
        <v>56</v>
      </c>
      <c r="M579" s="105">
        <f t="shared" ref="M579:R579" si="58">M580</f>
        <v>1000000</v>
      </c>
      <c r="N579" s="105">
        <f t="shared" si="58"/>
        <v>1000000</v>
      </c>
      <c r="O579" s="106">
        <f t="shared" si="58"/>
        <v>0</v>
      </c>
      <c r="P579" s="109">
        <f t="shared" si="58"/>
        <v>0</v>
      </c>
      <c r="Q579" s="153">
        <f t="shared" si="58"/>
        <v>0</v>
      </c>
      <c r="R579" s="153">
        <f t="shared" si="58"/>
        <v>0</v>
      </c>
      <c r="S579" s="154"/>
    </row>
    <row r="580" spans="1:19" s="97" customFormat="1" ht="63.75" customHeight="1">
      <c r="A580" s="740"/>
      <c r="B580" s="801"/>
      <c r="C580" s="535"/>
      <c r="D580" s="514"/>
      <c r="E580" s="532"/>
      <c r="F580" s="514"/>
      <c r="G580" s="786"/>
      <c r="H580" s="514"/>
      <c r="I580" s="108" t="s">
        <v>0</v>
      </c>
      <c r="J580" s="108" t="s">
        <v>16</v>
      </c>
      <c r="K580" s="108" t="s">
        <v>314</v>
      </c>
      <c r="L580" s="108" t="s">
        <v>5</v>
      </c>
      <c r="M580" s="105">
        <v>1000000</v>
      </c>
      <c r="N580" s="105">
        <v>1000000</v>
      </c>
      <c r="O580" s="106"/>
      <c r="P580" s="109"/>
      <c r="Q580" s="153"/>
      <c r="R580" s="153"/>
      <c r="S580" s="154">
        <v>3</v>
      </c>
    </row>
    <row r="581" spans="1:19" s="97" customFormat="1" ht="39" customHeight="1">
      <c r="A581" s="740"/>
      <c r="B581" s="530" t="s">
        <v>492</v>
      </c>
      <c r="C581" s="533" t="s">
        <v>325</v>
      </c>
      <c r="D581" s="744" t="s">
        <v>250</v>
      </c>
      <c r="E581" s="531" t="s">
        <v>326</v>
      </c>
      <c r="F581" s="744" t="s">
        <v>188</v>
      </c>
      <c r="G581" s="784">
        <v>44307</v>
      </c>
      <c r="H581" s="744" t="s">
        <v>327</v>
      </c>
      <c r="I581" s="108" t="s">
        <v>0</v>
      </c>
      <c r="J581" s="108" t="s">
        <v>16</v>
      </c>
      <c r="K581" s="108" t="s">
        <v>328</v>
      </c>
      <c r="L581" s="108" t="s">
        <v>56</v>
      </c>
      <c r="M581" s="105">
        <f t="shared" ref="M581:R581" si="59">M582</f>
        <v>0</v>
      </c>
      <c r="N581" s="105">
        <f t="shared" si="59"/>
        <v>0</v>
      </c>
      <c r="O581" s="106">
        <f t="shared" si="59"/>
        <v>1000000</v>
      </c>
      <c r="P581" s="106">
        <f t="shared" si="59"/>
        <v>0</v>
      </c>
      <c r="Q581" s="106">
        <f t="shared" si="59"/>
        <v>0</v>
      </c>
      <c r="R581" s="106">
        <f t="shared" si="59"/>
        <v>0</v>
      </c>
      <c r="S581" s="154"/>
    </row>
    <row r="582" spans="1:19" s="97" customFormat="1" ht="44.25" customHeight="1">
      <c r="A582" s="740"/>
      <c r="B582" s="532"/>
      <c r="C582" s="535"/>
      <c r="D582" s="514"/>
      <c r="E582" s="532"/>
      <c r="F582" s="514"/>
      <c r="G582" s="514"/>
      <c r="H582" s="514"/>
      <c r="I582" s="108" t="s">
        <v>0</v>
      </c>
      <c r="J582" s="108" t="s">
        <v>16</v>
      </c>
      <c r="K582" s="108" t="s">
        <v>328</v>
      </c>
      <c r="L582" s="108" t="s">
        <v>5</v>
      </c>
      <c r="M582" s="105"/>
      <c r="N582" s="105"/>
      <c r="O582" s="106">
        <v>1000000</v>
      </c>
      <c r="P582" s="109"/>
      <c r="Q582" s="153"/>
      <c r="R582" s="153"/>
      <c r="S582" s="154">
        <v>3</v>
      </c>
    </row>
    <row r="583" spans="1:19" s="97" customFormat="1" ht="90.75" customHeight="1">
      <c r="A583" s="740"/>
      <c r="B583" s="531" t="s">
        <v>493</v>
      </c>
      <c r="C583" s="533" t="s">
        <v>373</v>
      </c>
      <c r="D583" s="744" t="s">
        <v>250</v>
      </c>
      <c r="E583" s="530" t="s">
        <v>494</v>
      </c>
      <c r="F583" s="744" t="s">
        <v>188</v>
      </c>
      <c r="G583" s="784">
        <v>43831</v>
      </c>
      <c r="H583" s="744" t="s">
        <v>195</v>
      </c>
      <c r="I583" s="108" t="s">
        <v>0</v>
      </c>
      <c r="J583" s="108" t="s">
        <v>16</v>
      </c>
      <c r="K583" s="108" t="s">
        <v>318</v>
      </c>
      <c r="L583" s="108" t="s">
        <v>56</v>
      </c>
      <c r="M583" s="105">
        <f t="shared" ref="M583:R583" si="60">M584</f>
        <v>266000</v>
      </c>
      <c r="N583" s="105">
        <f t="shared" si="60"/>
        <v>266000</v>
      </c>
      <c r="O583" s="106">
        <f t="shared" si="60"/>
        <v>0</v>
      </c>
      <c r="P583" s="109">
        <f t="shared" si="60"/>
        <v>0</v>
      </c>
      <c r="Q583" s="153">
        <f t="shared" si="60"/>
        <v>0</v>
      </c>
      <c r="R583" s="153">
        <f t="shared" si="60"/>
        <v>0</v>
      </c>
      <c r="S583" s="154"/>
    </row>
    <row r="584" spans="1:19" s="97" customFormat="1" ht="43.5" customHeight="1">
      <c r="A584" s="740"/>
      <c r="B584" s="532"/>
      <c r="C584" s="535"/>
      <c r="D584" s="514"/>
      <c r="E584" s="532"/>
      <c r="F584" s="514"/>
      <c r="G584" s="514"/>
      <c r="H584" s="514"/>
      <c r="I584" s="108" t="s">
        <v>0</v>
      </c>
      <c r="J584" s="108" t="s">
        <v>16</v>
      </c>
      <c r="K584" s="108" t="s">
        <v>318</v>
      </c>
      <c r="L584" s="108" t="s">
        <v>5</v>
      </c>
      <c r="M584" s="105">
        <v>266000</v>
      </c>
      <c r="N584" s="105">
        <v>266000</v>
      </c>
      <c r="O584" s="106"/>
      <c r="P584" s="109"/>
      <c r="Q584" s="153"/>
      <c r="R584" s="153"/>
      <c r="S584" s="154">
        <v>3</v>
      </c>
    </row>
    <row r="585" spans="1:19" s="97" customFormat="1" ht="39.75" customHeight="1">
      <c r="A585" s="740"/>
      <c r="B585" s="530" t="s">
        <v>495</v>
      </c>
      <c r="C585" s="533" t="s">
        <v>331</v>
      </c>
      <c r="D585" s="744" t="s">
        <v>488</v>
      </c>
      <c r="E585" s="530" t="s">
        <v>332</v>
      </c>
      <c r="F585" s="744" t="s">
        <v>188</v>
      </c>
      <c r="G585" s="784">
        <v>44427</v>
      </c>
      <c r="H585" s="744" t="s">
        <v>327</v>
      </c>
      <c r="I585" s="108" t="s">
        <v>0</v>
      </c>
      <c r="J585" s="108" t="s">
        <v>16</v>
      </c>
      <c r="K585" s="108" t="s">
        <v>333</v>
      </c>
      <c r="L585" s="108" t="s">
        <v>56</v>
      </c>
      <c r="M585" s="105">
        <f t="shared" ref="M585:R585" si="61">M586</f>
        <v>0</v>
      </c>
      <c r="N585" s="105">
        <f t="shared" si="61"/>
        <v>0</v>
      </c>
      <c r="O585" s="106">
        <f t="shared" si="61"/>
        <v>84630</v>
      </c>
      <c r="P585" s="106">
        <f t="shared" si="61"/>
        <v>0</v>
      </c>
      <c r="Q585" s="106">
        <f t="shared" si="61"/>
        <v>0</v>
      </c>
      <c r="R585" s="106">
        <f t="shared" si="61"/>
        <v>0</v>
      </c>
      <c r="S585" s="154"/>
    </row>
    <row r="586" spans="1:19" s="97" customFormat="1" ht="55.5" customHeight="1">
      <c r="A586" s="740"/>
      <c r="B586" s="532"/>
      <c r="C586" s="535"/>
      <c r="D586" s="514"/>
      <c r="E586" s="532"/>
      <c r="F586" s="514"/>
      <c r="G586" s="514"/>
      <c r="H586" s="514"/>
      <c r="I586" s="108" t="s">
        <v>0</v>
      </c>
      <c r="J586" s="108" t="s">
        <v>16</v>
      </c>
      <c r="K586" s="108" t="s">
        <v>333</v>
      </c>
      <c r="L586" s="108" t="s">
        <v>5</v>
      </c>
      <c r="M586" s="105"/>
      <c r="N586" s="105"/>
      <c r="O586" s="106">
        <v>84630</v>
      </c>
      <c r="P586" s="109"/>
      <c r="Q586" s="153"/>
      <c r="R586" s="153"/>
      <c r="S586" s="154">
        <v>3</v>
      </c>
    </row>
    <row r="587" spans="1:19" s="97" customFormat="1" ht="87.75" customHeight="1">
      <c r="A587" s="740"/>
      <c r="B587" s="805" t="s">
        <v>496</v>
      </c>
      <c r="C587" s="533" t="s">
        <v>497</v>
      </c>
      <c r="D587" s="744" t="s">
        <v>250</v>
      </c>
      <c r="E587" s="536" t="s">
        <v>284</v>
      </c>
      <c r="F587" s="752" t="s">
        <v>188</v>
      </c>
      <c r="G587" s="755">
        <v>43901</v>
      </c>
      <c r="H587" s="752" t="s">
        <v>195</v>
      </c>
      <c r="I587" s="104" t="s">
        <v>0</v>
      </c>
      <c r="J587" s="108" t="s">
        <v>0</v>
      </c>
      <c r="K587" s="152" t="s">
        <v>498</v>
      </c>
      <c r="L587" s="108" t="s">
        <v>56</v>
      </c>
      <c r="M587" s="105">
        <f t="shared" ref="M587:R587" si="62">M588</f>
        <v>140000</v>
      </c>
      <c r="N587" s="105">
        <f t="shared" si="62"/>
        <v>140000</v>
      </c>
      <c r="O587" s="106">
        <f t="shared" si="62"/>
        <v>140000</v>
      </c>
      <c r="P587" s="109">
        <f t="shared" si="62"/>
        <v>170885</v>
      </c>
      <c r="Q587" s="153">
        <f t="shared" si="62"/>
        <v>170885</v>
      </c>
      <c r="R587" s="153">
        <f t="shared" si="62"/>
        <v>170885</v>
      </c>
      <c r="S587" s="134"/>
    </row>
    <row r="588" spans="1:19" s="97" customFormat="1" ht="120" customHeight="1">
      <c r="A588" s="740"/>
      <c r="B588" s="532"/>
      <c r="C588" s="535"/>
      <c r="D588" s="514"/>
      <c r="E588" s="532"/>
      <c r="F588" s="514"/>
      <c r="G588" s="514"/>
      <c r="H588" s="514"/>
      <c r="I588" s="108" t="s">
        <v>0</v>
      </c>
      <c r="J588" s="108" t="s">
        <v>0</v>
      </c>
      <c r="K588" s="108" t="s">
        <v>498</v>
      </c>
      <c r="L588" s="108" t="s">
        <v>21</v>
      </c>
      <c r="M588" s="105">
        <v>140000</v>
      </c>
      <c r="N588" s="105">
        <v>140000</v>
      </c>
      <c r="O588" s="106">
        <v>140000</v>
      </c>
      <c r="P588" s="109">
        <v>170885</v>
      </c>
      <c r="Q588" s="153">
        <v>170885</v>
      </c>
      <c r="R588" s="153">
        <v>170885</v>
      </c>
      <c r="S588" s="154">
        <v>3</v>
      </c>
    </row>
    <row r="589" spans="1:19" s="97" customFormat="1" ht="109.5" customHeight="1">
      <c r="A589" s="740"/>
      <c r="B589" s="536" t="s">
        <v>499</v>
      </c>
      <c r="C589" s="771" t="s">
        <v>500</v>
      </c>
      <c r="D589" s="774" t="s">
        <v>250</v>
      </c>
      <c r="E589" s="536" t="s">
        <v>284</v>
      </c>
      <c r="F589" s="752" t="s">
        <v>188</v>
      </c>
      <c r="G589" s="755">
        <v>43901</v>
      </c>
      <c r="H589" s="752" t="s">
        <v>195</v>
      </c>
      <c r="I589" s="152" t="s">
        <v>0</v>
      </c>
      <c r="J589" s="152" t="s">
        <v>0</v>
      </c>
      <c r="K589" s="152" t="s">
        <v>30</v>
      </c>
      <c r="L589" s="152" t="s">
        <v>56</v>
      </c>
      <c r="M589" s="105">
        <f t="shared" ref="M589:R589" si="63">M590</f>
        <v>10000</v>
      </c>
      <c r="N589" s="105">
        <f t="shared" si="63"/>
        <v>10000</v>
      </c>
      <c r="O589" s="106">
        <f t="shared" si="63"/>
        <v>10000</v>
      </c>
      <c r="P589" s="107">
        <f t="shared" si="63"/>
        <v>0</v>
      </c>
      <c r="Q589" s="106">
        <f t="shared" si="63"/>
        <v>0</v>
      </c>
      <c r="R589" s="106">
        <f t="shared" si="63"/>
        <v>0</v>
      </c>
      <c r="S589" s="30"/>
    </row>
    <row r="590" spans="1:19" s="97" customFormat="1" ht="103.5" customHeight="1">
      <c r="A590" s="740"/>
      <c r="B590" s="538"/>
      <c r="C590" s="773"/>
      <c r="D590" s="776"/>
      <c r="E590" s="532"/>
      <c r="F590" s="514"/>
      <c r="G590" s="514"/>
      <c r="H590" s="514"/>
      <c r="I590" s="144" t="s">
        <v>0</v>
      </c>
      <c r="J590" s="144" t="s">
        <v>0</v>
      </c>
      <c r="K590" s="144" t="s">
        <v>30</v>
      </c>
      <c r="L590" s="144" t="s">
        <v>5</v>
      </c>
      <c r="M590" s="105">
        <v>10000</v>
      </c>
      <c r="N590" s="105">
        <v>10000</v>
      </c>
      <c r="O590" s="106">
        <v>10000</v>
      </c>
      <c r="P590" s="132"/>
      <c r="Q590" s="155"/>
      <c r="R590" s="155"/>
      <c r="S590" s="156">
        <v>3</v>
      </c>
    </row>
    <row r="591" spans="1:19" s="97" customFormat="1" ht="96.75" customHeight="1">
      <c r="A591" s="740"/>
      <c r="B591" s="536" t="s">
        <v>501</v>
      </c>
      <c r="C591" s="771" t="s">
        <v>502</v>
      </c>
      <c r="D591" s="774" t="s">
        <v>250</v>
      </c>
      <c r="E591" s="536" t="s">
        <v>284</v>
      </c>
      <c r="F591" s="752" t="s">
        <v>188</v>
      </c>
      <c r="G591" s="755">
        <v>43901</v>
      </c>
      <c r="H591" s="752" t="s">
        <v>195</v>
      </c>
      <c r="I591" s="152" t="s">
        <v>0</v>
      </c>
      <c r="J591" s="152" t="s">
        <v>0</v>
      </c>
      <c r="K591" s="152" t="s">
        <v>42</v>
      </c>
      <c r="L591" s="152" t="s">
        <v>56</v>
      </c>
      <c r="M591" s="105">
        <f t="shared" ref="M591:R593" si="64">M592</f>
        <v>45000</v>
      </c>
      <c r="N591" s="105">
        <f t="shared" si="64"/>
        <v>45000</v>
      </c>
      <c r="O591" s="106">
        <f t="shared" si="64"/>
        <v>45000</v>
      </c>
      <c r="P591" s="107">
        <f t="shared" si="64"/>
        <v>90000</v>
      </c>
      <c r="Q591" s="106">
        <f t="shared" si="64"/>
        <v>90000</v>
      </c>
      <c r="R591" s="106">
        <f t="shared" si="64"/>
        <v>90000</v>
      </c>
      <c r="S591" s="30"/>
    </row>
    <row r="592" spans="1:19" s="97" customFormat="1" ht="121.5" customHeight="1">
      <c r="A592" s="740"/>
      <c r="B592" s="538"/>
      <c r="C592" s="773"/>
      <c r="D592" s="776"/>
      <c r="E592" s="532"/>
      <c r="F592" s="514"/>
      <c r="G592" s="514"/>
      <c r="H592" s="514"/>
      <c r="I592" s="152" t="s">
        <v>0</v>
      </c>
      <c r="J592" s="152" t="s">
        <v>0</v>
      </c>
      <c r="K592" s="152" t="s">
        <v>42</v>
      </c>
      <c r="L592" s="152" t="s">
        <v>5</v>
      </c>
      <c r="M592" s="105">
        <v>45000</v>
      </c>
      <c r="N592" s="105">
        <v>45000</v>
      </c>
      <c r="O592" s="106">
        <v>45000</v>
      </c>
      <c r="P592" s="107">
        <v>90000</v>
      </c>
      <c r="Q592" s="106">
        <v>90000</v>
      </c>
      <c r="R592" s="106">
        <v>90000</v>
      </c>
      <c r="S592" s="30">
        <v>3</v>
      </c>
    </row>
    <row r="593" spans="1:19" s="97" customFormat="1" ht="92.25" customHeight="1">
      <c r="A593" s="740"/>
      <c r="B593" s="536" t="s">
        <v>503</v>
      </c>
      <c r="C593" s="771" t="s">
        <v>504</v>
      </c>
      <c r="D593" s="774" t="s">
        <v>505</v>
      </c>
      <c r="E593" s="536" t="s">
        <v>284</v>
      </c>
      <c r="F593" s="752" t="s">
        <v>188</v>
      </c>
      <c r="G593" s="755">
        <v>43901</v>
      </c>
      <c r="H593" s="752" t="s">
        <v>195</v>
      </c>
      <c r="I593" s="152" t="s">
        <v>0</v>
      </c>
      <c r="J593" s="152" t="s">
        <v>0</v>
      </c>
      <c r="K593" s="152" t="s">
        <v>506</v>
      </c>
      <c r="L593" s="152" t="s">
        <v>56</v>
      </c>
      <c r="M593" s="105">
        <f>M594</f>
        <v>25000</v>
      </c>
      <c r="N593" s="105">
        <f>N594</f>
        <v>0</v>
      </c>
      <c r="O593" s="106">
        <f t="shared" si="64"/>
        <v>25000</v>
      </c>
      <c r="P593" s="107">
        <f t="shared" si="64"/>
        <v>25015</v>
      </c>
      <c r="Q593" s="106">
        <f t="shared" si="64"/>
        <v>25015</v>
      </c>
      <c r="R593" s="106">
        <f t="shared" si="64"/>
        <v>25015</v>
      </c>
      <c r="S593" s="30"/>
    </row>
    <row r="594" spans="1:19" s="97" customFormat="1" ht="93" customHeight="1">
      <c r="A594" s="740"/>
      <c r="B594" s="537"/>
      <c r="C594" s="773"/>
      <c r="D594" s="776"/>
      <c r="E594" s="538"/>
      <c r="F594" s="745"/>
      <c r="G594" s="747"/>
      <c r="H594" s="745"/>
      <c r="I594" s="152" t="s">
        <v>0</v>
      </c>
      <c r="J594" s="152" t="s">
        <v>0</v>
      </c>
      <c r="K594" s="152" t="s">
        <v>506</v>
      </c>
      <c r="L594" s="152" t="s">
        <v>5</v>
      </c>
      <c r="M594" s="105">
        <v>25000</v>
      </c>
      <c r="N594" s="105">
        <v>0</v>
      </c>
      <c r="O594" s="106">
        <v>25000</v>
      </c>
      <c r="P594" s="107">
        <v>25015</v>
      </c>
      <c r="Q594" s="106">
        <v>25015</v>
      </c>
      <c r="R594" s="106">
        <v>25015</v>
      </c>
      <c r="S594" s="30">
        <v>3</v>
      </c>
    </row>
    <row r="595" spans="1:19" s="97" customFormat="1" ht="43.5" customHeight="1">
      <c r="A595" s="740"/>
      <c r="B595" s="604" t="s">
        <v>507</v>
      </c>
      <c r="C595" s="806" t="s">
        <v>508</v>
      </c>
      <c r="D595" s="774" t="s">
        <v>250</v>
      </c>
      <c r="E595" s="538"/>
      <c r="F595" s="745"/>
      <c r="G595" s="747"/>
      <c r="H595" s="745"/>
      <c r="I595" s="152" t="s">
        <v>0</v>
      </c>
      <c r="J595" s="152" t="s">
        <v>0</v>
      </c>
      <c r="K595" s="152" t="s">
        <v>509</v>
      </c>
      <c r="L595" s="152" t="s">
        <v>56</v>
      </c>
      <c r="M595" s="105">
        <f t="shared" ref="M595:R595" si="65">M596</f>
        <v>0</v>
      </c>
      <c r="N595" s="105">
        <f t="shared" si="65"/>
        <v>0</v>
      </c>
      <c r="O595" s="106">
        <f t="shared" si="65"/>
        <v>0</v>
      </c>
      <c r="P595" s="107">
        <f t="shared" si="65"/>
        <v>165000</v>
      </c>
      <c r="Q595" s="106">
        <f t="shared" si="65"/>
        <v>165000</v>
      </c>
      <c r="R595" s="106">
        <f t="shared" si="65"/>
        <v>165000</v>
      </c>
      <c r="S595" s="30"/>
    </row>
    <row r="596" spans="1:19" s="97" customFormat="1" ht="48.75" customHeight="1">
      <c r="A596" s="740"/>
      <c r="B596" s="604"/>
      <c r="C596" s="806"/>
      <c r="D596" s="776"/>
      <c r="E596" s="538"/>
      <c r="F596" s="745"/>
      <c r="G596" s="747"/>
      <c r="H596" s="745"/>
      <c r="I596" s="152" t="s">
        <v>0</v>
      </c>
      <c r="J596" s="152" t="s">
        <v>0</v>
      </c>
      <c r="K596" s="152" t="s">
        <v>509</v>
      </c>
      <c r="L596" s="152" t="s">
        <v>5</v>
      </c>
      <c r="M596" s="105"/>
      <c r="N596" s="105"/>
      <c r="O596" s="106"/>
      <c r="P596" s="107">
        <v>165000</v>
      </c>
      <c r="Q596" s="106">
        <v>165000</v>
      </c>
      <c r="R596" s="106">
        <v>165000</v>
      </c>
      <c r="S596" s="30">
        <v>3</v>
      </c>
    </row>
    <row r="597" spans="1:19" s="97" customFormat="1" ht="45.75" customHeight="1">
      <c r="A597" s="740"/>
      <c r="B597" s="538" t="s">
        <v>510</v>
      </c>
      <c r="C597" s="806" t="s">
        <v>511</v>
      </c>
      <c r="D597" s="774" t="s">
        <v>250</v>
      </c>
      <c r="E597" s="538"/>
      <c r="F597" s="745"/>
      <c r="G597" s="747"/>
      <c r="H597" s="745"/>
      <c r="I597" s="152" t="s">
        <v>0</v>
      </c>
      <c r="J597" s="152" t="s">
        <v>0</v>
      </c>
      <c r="K597" s="152" t="s">
        <v>512</v>
      </c>
      <c r="L597" s="152" t="s">
        <v>56</v>
      </c>
      <c r="M597" s="105">
        <f t="shared" ref="M597:R597" si="66">M598</f>
        <v>0</v>
      </c>
      <c r="N597" s="105">
        <f t="shared" si="66"/>
        <v>0</v>
      </c>
      <c r="O597" s="106">
        <f t="shared" si="66"/>
        <v>0</v>
      </c>
      <c r="P597" s="107">
        <f t="shared" si="66"/>
        <v>15000</v>
      </c>
      <c r="Q597" s="106">
        <f t="shared" si="66"/>
        <v>15000</v>
      </c>
      <c r="R597" s="106">
        <f t="shared" si="66"/>
        <v>15000</v>
      </c>
      <c r="S597" s="30"/>
    </row>
    <row r="598" spans="1:19" s="97" customFormat="1" ht="38.25" customHeight="1">
      <c r="A598" s="740"/>
      <c r="B598" s="537"/>
      <c r="C598" s="806"/>
      <c r="D598" s="776"/>
      <c r="E598" s="538"/>
      <c r="F598" s="745"/>
      <c r="G598" s="747"/>
      <c r="H598" s="745"/>
      <c r="I598" s="152" t="s">
        <v>0</v>
      </c>
      <c r="J598" s="152" t="s">
        <v>0</v>
      </c>
      <c r="K598" s="152" t="s">
        <v>512</v>
      </c>
      <c r="L598" s="152" t="s">
        <v>5</v>
      </c>
      <c r="M598" s="105"/>
      <c r="N598" s="105"/>
      <c r="O598" s="106"/>
      <c r="P598" s="107">
        <v>15000</v>
      </c>
      <c r="Q598" s="106">
        <v>15000</v>
      </c>
      <c r="R598" s="106">
        <v>15000</v>
      </c>
      <c r="S598" s="30">
        <v>3</v>
      </c>
    </row>
    <row r="599" spans="1:19" s="97" customFormat="1" ht="38.25" customHeight="1">
      <c r="A599" s="740"/>
      <c r="B599" s="536" t="s">
        <v>513</v>
      </c>
      <c r="C599" s="771" t="s">
        <v>514</v>
      </c>
      <c r="D599" s="774" t="s">
        <v>250</v>
      </c>
      <c r="E599" s="538"/>
      <c r="F599" s="745"/>
      <c r="G599" s="747"/>
      <c r="H599" s="745"/>
      <c r="I599" s="152" t="s">
        <v>0</v>
      </c>
      <c r="J599" s="152" t="s">
        <v>0</v>
      </c>
      <c r="K599" s="152" t="s">
        <v>515</v>
      </c>
      <c r="L599" s="152" t="s">
        <v>56</v>
      </c>
      <c r="M599" s="105">
        <f t="shared" ref="M599:R599" si="67">M600</f>
        <v>0</v>
      </c>
      <c r="N599" s="105">
        <f t="shared" si="67"/>
        <v>0</v>
      </c>
      <c r="O599" s="106">
        <f t="shared" si="67"/>
        <v>0</v>
      </c>
      <c r="P599" s="107">
        <f t="shared" si="67"/>
        <v>15000</v>
      </c>
      <c r="Q599" s="106">
        <f t="shared" si="67"/>
        <v>15000</v>
      </c>
      <c r="R599" s="106">
        <f t="shared" si="67"/>
        <v>15000</v>
      </c>
      <c r="S599" s="30"/>
    </row>
    <row r="600" spans="1:19" s="97" customFormat="1" ht="38.25" customHeight="1">
      <c r="A600" s="740"/>
      <c r="B600" s="538"/>
      <c r="C600" s="773"/>
      <c r="D600" s="776"/>
      <c r="E600" s="537"/>
      <c r="F600" s="746"/>
      <c r="G600" s="762"/>
      <c r="H600" s="746"/>
      <c r="I600" s="152" t="s">
        <v>0</v>
      </c>
      <c r="J600" s="152" t="s">
        <v>0</v>
      </c>
      <c r="K600" s="152" t="s">
        <v>515</v>
      </c>
      <c r="L600" s="152" t="s">
        <v>5</v>
      </c>
      <c r="M600" s="105"/>
      <c r="N600" s="105"/>
      <c r="O600" s="106"/>
      <c r="P600" s="107">
        <v>15000</v>
      </c>
      <c r="Q600" s="106">
        <v>15000</v>
      </c>
      <c r="R600" s="106">
        <v>15000</v>
      </c>
      <c r="S600" s="30">
        <v>3</v>
      </c>
    </row>
    <row r="601" spans="1:19" s="128" customFormat="1" ht="42.75" customHeight="1">
      <c r="A601" s="741"/>
      <c r="B601" s="807" t="s">
        <v>516</v>
      </c>
      <c r="C601" s="809" t="s">
        <v>517</v>
      </c>
      <c r="D601" s="811" t="s">
        <v>250</v>
      </c>
      <c r="E601" s="781" t="s">
        <v>518</v>
      </c>
      <c r="F601" s="816" t="s">
        <v>188</v>
      </c>
      <c r="G601" s="817">
        <v>44274</v>
      </c>
      <c r="H601" s="817">
        <v>44561</v>
      </c>
      <c r="I601" s="133" t="s">
        <v>0</v>
      </c>
      <c r="J601" s="133" t="s">
        <v>0</v>
      </c>
      <c r="K601" s="133" t="s">
        <v>519</v>
      </c>
      <c r="L601" s="133" t="s">
        <v>56</v>
      </c>
      <c r="M601" s="146">
        <f t="shared" ref="M601:R601" si="68">M602+M603</f>
        <v>8905</v>
      </c>
      <c r="N601" s="146">
        <f t="shared" si="68"/>
        <v>8905</v>
      </c>
      <c r="O601" s="147">
        <f t="shared" si="68"/>
        <v>2628520</v>
      </c>
      <c r="P601" s="148">
        <f t="shared" si="68"/>
        <v>3827100</v>
      </c>
      <c r="Q601" s="147">
        <f t="shared" si="68"/>
        <v>3805500</v>
      </c>
      <c r="R601" s="147">
        <f t="shared" si="68"/>
        <v>3805500</v>
      </c>
      <c r="S601" s="145"/>
    </row>
    <row r="602" spans="1:19" s="128" customFormat="1">
      <c r="A602" s="741"/>
      <c r="B602" s="808"/>
      <c r="C602" s="810"/>
      <c r="D602" s="812"/>
      <c r="E602" s="814"/>
      <c r="F602" s="812"/>
      <c r="G602" s="812"/>
      <c r="H602" s="812"/>
      <c r="I602" s="133" t="s">
        <v>0</v>
      </c>
      <c r="J602" s="133" t="s">
        <v>0</v>
      </c>
      <c r="K602" s="133" t="s">
        <v>519</v>
      </c>
      <c r="L602" s="133" t="s">
        <v>8</v>
      </c>
      <c r="M602" s="146">
        <v>8905</v>
      </c>
      <c r="N602" s="146">
        <v>8905</v>
      </c>
      <c r="O602" s="147">
        <v>585300</v>
      </c>
      <c r="P602" s="148">
        <v>569000</v>
      </c>
      <c r="Q602" s="147">
        <v>563200</v>
      </c>
      <c r="R602" s="147">
        <v>563200</v>
      </c>
      <c r="S602" s="149">
        <v>3</v>
      </c>
    </row>
    <row r="603" spans="1:19" s="128" customFormat="1" ht="18.75" customHeight="1">
      <c r="A603" s="741"/>
      <c r="B603" s="808"/>
      <c r="C603" s="810"/>
      <c r="D603" s="812"/>
      <c r="E603" s="815"/>
      <c r="F603" s="813"/>
      <c r="G603" s="813"/>
      <c r="H603" s="813"/>
      <c r="I603" s="133" t="s">
        <v>0</v>
      </c>
      <c r="J603" s="133" t="s">
        <v>0</v>
      </c>
      <c r="K603" s="133" t="s">
        <v>519</v>
      </c>
      <c r="L603" s="133" t="s">
        <v>520</v>
      </c>
      <c r="M603" s="146">
        <v>0</v>
      </c>
      <c r="N603" s="146">
        <v>0</v>
      </c>
      <c r="O603" s="147">
        <v>2043220</v>
      </c>
      <c r="P603" s="148">
        <v>3258100</v>
      </c>
      <c r="Q603" s="147">
        <v>3242300</v>
      </c>
      <c r="R603" s="147">
        <v>3242300</v>
      </c>
      <c r="S603" s="145">
        <v>3</v>
      </c>
    </row>
    <row r="604" spans="1:19" s="128" customFormat="1" ht="89.25" customHeight="1">
      <c r="A604" s="740"/>
      <c r="B604" s="808" t="s">
        <v>521</v>
      </c>
      <c r="C604" s="788"/>
      <c r="D604" s="812"/>
      <c r="E604" s="781" t="s">
        <v>343</v>
      </c>
      <c r="F604" s="816" t="s">
        <v>188</v>
      </c>
      <c r="G604" s="817">
        <v>43831</v>
      </c>
      <c r="H604" s="816" t="s">
        <v>195</v>
      </c>
      <c r="I604" s="192" t="s">
        <v>0</v>
      </c>
      <c r="J604" s="192" t="s">
        <v>0</v>
      </c>
      <c r="K604" s="138" t="s">
        <v>519</v>
      </c>
      <c r="L604" s="192" t="s">
        <v>56</v>
      </c>
      <c r="M604" s="146">
        <f t="shared" ref="M604:R604" si="69">M605</f>
        <v>42625</v>
      </c>
      <c r="N604" s="146">
        <f t="shared" si="69"/>
        <v>42625</v>
      </c>
      <c r="O604" s="147">
        <f>O605</f>
        <v>957980</v>
      </c>
      <c r="P604" s="148">
        <f t="shared" si="69"/>
        <v>1615900</v>
      </c>
      <c r="Q604" s="147">
        <f t="shared" si="69"/>
        <v>1531400</v>
      </c>
      <c r="R604" s="147">
        <f t="shared" si="69"/>
        <v>1531400</v>
      </c>
      <c r="S604" s="149"/>
    </row>
    <row r="605" spans="1:19" s="128" customFormat="1" ht="44.25" customHeight="1">
      <c r="A605" s="740"/>
      <c r="B605" s="818"/>
      <c r="C605" s="789"/>
      <c r="D605" s="813"/>
      <c r="E605" s="783"/>
      <c r="F605" s="819"/>
      <c r="G605" s="819"/>
      <c r="H605" s="819"/>
      <c r="I605" s="133" t="s">
        <v>0</v>
      </c>
      <c r="J605" s="133" t="s">
        <v>0</v>
      </c>
      <c r="K605" s="133" t="s">
        <v>519</v>
      </c>
      <c r="L605" s="133" t="s">
        <v>6</v>
      </c>
      <c r="M605" s="146">
        <v>42625</v>
      </c>
      <c r="N605" s="146">
        <v>42625</v>
      </c>
      <c r="O605" s="147">
        <v>957980</v>
      </c>
      <c r="P605" s="148">
        <v>1615900</v>
      </c>
      <c r="Q605" s="147">
        <v>1531400</v>
      </c>
      <c r="R605" s="147">
        <v>1531400</v>
      </c>
      <c r="S605" s="145">
        <v>3</v>
      </c>
    </row>
    <row r="606" spans="1:19" s="97" customFormat="1" ht="71.25" customHeight="1">
      <c r="A606" s="740"/>
      <c r="B606" s="800" t="s">
        <v>522</v>
      </c>
      <c r="C606" s="533" t="s">
        <v>523</v>
      </c>
      <c r="D606" s="744" t="s">
        <v>250</v>
      </c>
      <c r="E606" s="790" t="s">
        <v>524</v>
      </c>
      <c r="F606" s="774" t="s">
        <v>188</v>
      </c>
      <c r="G606" s="784">
        <v>43466</v>
      </c>
      <c r="H606" s="784" t="s">
        <v>195</v>
      </c>
      <c r="I606" s="152" t="s">
        <v>0</v>
      </c>
      <c r="J606" s="152" t="s">
        <v>0</v>
      </c>
      <c r="K606" s="152" t="s">
        <v>525</v>
      </c>
      <c r="L606" s="152" t="s">
        <v>56</v>
      </c>
      <c r="M606" s="105">
        <f t="shared" ref="M606:R606" si="70">M607+M608+M609+M610</f>
        <v>1885200</v>
      </c>
      <c r="N606" s="105">
        <f t="shared" si="70"/>
        <v>82775</v>
      </c>
      <c r="O606" s="106">
        <f>O607+O608+O609+O610</f>
        <v>3882000</v>
      </c>
      <c r="P606" s="107">
        <f t="shared" si="70"/>
        <v>4079000</v>
      </c>
      <c r="Q606" s="106">
        <f t="shared" si="70"/>
        <v>3985000</v>
      </c>
      <c r="R606" s="106">
        <f t="shared" si="70"/>
        <v>3985000</v>
      </c>
      <c r="S606" s="30"/>
    </row>
    <row r="607" spans="1:19" s="97" customFormat="1">
      <c r="A607" s="740"/>
      <c r="B607" s="729"/>
      <c r="C607" s="534"/>
      <c r="D607" s="513"/>
      <c r="E607" s="531"/>
      <c r="F607" s="513"/>
      <c r="G607" s="513"/>
      <c r="H607" s="513"/>
      <c r="I607" s="130" t="s">
        <v>0</v>
      </c>
      <c r="J607" s="130" t="s">
        <v>0</v>
      </c>
      <c r="K607" s="130" t="s">
        <v>525</v>
      </c>
      <c r="L607" s="108" t="s">
        <v>8</v>
      </c>
      <c r="M607" s="105">
        <v>397000</v>
      </c>
      <c r="N607" s="105">
        <v>7975</v>
      </c>
      <c r="O607" s="106">
        <v>555000</v>
      </c>
      <c r="P607" s="109">
        <v>609000</v>
      </c>
      <c r="Q607" s="153">
        <v>562000</v>
      </c>
      <c r="R607" s="153">
        <v>562000</v>
      </c>
      <c r="S607" s="154">
        <v>3</v>
      </c>
    </row>
    <row r="608" spans="1:19" s="97" customFormat="1">
      <c r="A608" s="740"/>
      <c r="B608" s="729"/>
      <c r="C608" s="534"/>
      <c r="D608" s="513"/>
      <c r="E608" s="531"/>
      <c r="F608" s="513"/>
      <c r="G608" s="513"/>
      <c r="H608" s="513"/>
      <c r="I608" s="130" t="s">
        <v>0</v>
      </c>
      <c r="J608" s="130" t="s">
        <v>0</v>
      </c>
      <c r="K608" s="130" t="s">
        <v>525</v>
      </c>
      <c r="L608" s="108" t="s">
        <v>520</v>
      </c>
      <c r="M608" s="105">
        <v>0</v>
      </c>
      <c r="N608" s="105"/>
      <c r="O608" s="106">
        <v>750000</v>
      </c>
      <c r="P608" s="107">
        <v>900000</v>
      </c>
      <c r="Q608" s="106">
        <v>853000</v>
      </c>
      <c r="R608" s="153">
        <v>853000</v>
      </c>
      <c r="S608" s="154">
        <v>3</v>
      </c>
    </row>
    <row r="609" spans="1:19" s="97" customFormat="1">
      <c r="A609" s="740"/>
      <c r="B609" s="730"/>
      <c r="C609" s="534"/>
      <c r="D609" s="513"/>
      <c r="E609" s="531"/>
      <c r="F609" s="513"/>
      <c r="G609" s="513"/>
      <c r="H609" s="513"/>
      <c r="I609" s="130" t="s">
        <v>0</v>
      </c>
      <c r="J609" s="130" t="s">
        <v>0</v>
      </c>
      <c r="K609" s="130" t="s">
        <v>525</v>
      </c>
      <c r="L609" s="108" t="s">
        <v>526</v>
      </c>
      <c r="M609" s="105">
        <v>3000</v>
      </c>
      <c r="N609" s="105">
        <v>0</v>
      </c>
      <c r="O609" s="106">
        <v>0</v>
      </c>
      <c r="P609" s="107">
        <v>0</v>
      </c>
      <c r="Q609" s="106">
        <v>0</v>
      </c>
      <c r="R609" s="153">
        <v>0</v>
      </c>
      <c r="S609" s="154">
        <v>3</v>
      </c>
    </row>
    <row r="610" spans="1:19" s="97" customFormat="1" ht="17.25" customHeight="1">
      <c r="A610" s="740"/>
      <c r="B610" s="320" t="s">
        <v>527</v>
      </c>
      <c r="C610" s="535"/>
      <c r="D610" s="514"/>
      <c r="E610" s="532"/>
      <c r="F610" s="514"/>
      <c r="G610" s="514"/>
      <c r="H610" s="514"/>
      <c r="I610" s="130" t="s">
        <v>0</v>
      </c>
      <c r="J610" s="130" t="s">
        <v>0</v>
      </c>
      <c r="K610" s="130" t="s">
        <v>525</v>
      </c>
      <c r="L610" s="108" t="s">
        <v>6</v>
      </c>
      <c r="M610" s="105">
        <v>1485200</v>
      </c>
      <c r="N610" s="105">
        <v>74800</v>
      </c>
      <c r="O610" s="106">
        <v>2577000</v>
      </c>
      <c r="P610" s="107">
        <v>2570000</v>
      </c>
      <c r="Q610" s="106">
        <v>2570000</v>
      </c>
      <c r="R610" s="153">
        <v>2570000</v>
      </c>
      <c r="S610" s="154">
        <v>3</v>
      </c>
    </row>
    <row r="611" spans="1:19" s="97" customFormat="1" ht="85.5" customHeight="1">
      <c r="A611" s="740"/>
      <c r="B611" s="530" t="s">
        <v>528</v>
      </c>
      <c r="C611" s="533" t="s">
        <v>529</v>
      </c>
      <c r="D611" s="744" t="s">
        <v>250</v>
      </c>
      <c r="E611" s="820" t="s">
        <v>530</v>
      </c>
      <c r="F611" s="774" t="s">
        <v>188</v>
      </c>
      <c r="G611" s="755">
        <v>44274</v>
      </c>
      <c r="H611" s="817">
        <v>44561</v>
      </c>
      <c r="I611" s="152" t="s">
        <v>0</v>
      </c>
      <c r="J611" s="152" t="s">
        <v>0</v>
      </c>
      <c r="K611" s="152" t="s">
        <v>531</v>
      </c>
      <c r="L611" s="152" t="s">
        <v>56</v>
      </c>
      <c r="M611" s="105">
        <f t="shared" ref="M611:R611" si="71">M612+M613+M614</f>
        <v>501200</v>
      </c>
      <c r="N611" s="105">
        <f t="shared" si="71"/>
        <v>22005</v>
      </c>
      <c r="O611" s="105">
        <f t="shared" si="71"/>
        <v>1032000</v>
      </c>
      <c r="P611" s="105">
        <f t="shared" si="71"/>
        <v>1084300</v>
      </c>
      <c r="Q611" s="105">
        <f t="shared" si="71"/>
        <v>1190400</v>
      </c>
      <c r="R611" s="105">
        <f t="shared" si="71"/>
        <v>1190400</v>
      </c>
      <c r="S611" s="30"/>
    </row>
    <row r="612" spans="1:19" s="97" customFormat="1">
      <c r="A612" s="740"/>
      <c r="B612" s="532"/>
      <c r="C612" s="534"/>
      <c r="D612" s="513"/>
      <c r="E612" s="821"/>
      <c r="F612" s="775"/>
      <c r="G612" s="747"/>
      <c r="H612" s="823"/>
      <c r="I612" s="152" t="s">
        <v>0</v>
      </c>
      <c r="J612" s="152" t="s">
        <v>0</v>
      </c>
      <c r="K612" s="152" t="s">
        <v>531</v>
      </c>
      <c r="L612" s="152" t="s">
        <v>8</v>
      </c>
      <c r="M612" s="105">
        <v>481315</v>
      </c>
      <c r="N612" s="105">
        <v>2120</v>
      </c>
      <c r="O612" s="106">
        <v>150300</v>
      </c>
      <c r="P612" s="107">
        <v>162000</v>
      </c>
      <c r="Q612" s="106">
        <v>167800</v>
      </c>
      <c r="R612" s="106">
        <v>167800</v>
      </c>
      <c r="S612" s="30">
        <v>3</v>
      </c>
    </row>
    <row r="613" spans="1:19" s="97" customFormat="1" ht="20.25" customHeight="1">
      <c r="A613" s="740"/>
      <c r="B613" s="795" t="s">
        <v>532</v>
      </c>
      <c r="C613" s="534"/>
      <c r="D613" s="513"/>
      <c r="E613" s="821"/>
      <c r="F613" s="775"/>
      <c r="G613" s="747"/>
      <c r="H613" s="823"/>
      <c r="I613" s="152" t="s">
        <v>0</v>
      </c>
      <c r="J613" s="152" t="s">
        <v>0</v>
      </c>
      <c r="K613" s="152" t="s">
        <v>531</v>
      </c>
      <c r="L613" s="152" t="s">
        <v>520</v>
      </c>
      <c r="M613" s="105">
        <v>0</v>
      </c>
      <c r="N613" s="105">
        <v>0</v>
      </c>
      <c r="O613" s="106">
        <v>200000</v>
      </c>
      <c r="P613" s="107">
        <v>239200</v>
      </c>
      <c r="Q613" s="106">
        <v>255000</v>
      </c>
      <c r="R613" s="106">
        <v>255000</v>
      </c>
      <c r="S613" s="30">
        <v>3</v>
      </c>
    </row>
    <row r="614" spans="1:19" s="97" customFormat="1" ht="28.5" customHeight="1">
      <c r="A614" s="740"/>
      <c r="B614" s="796"/>
      <c r="C614" s="535"/>
      <c r="D614" s="514"/>
      <c r="E614" s="822"/>
      <c r="F614" s="776"/>
      <c r="G614" s="762"/>
      <c r="H614" s="824"/>
      <c r="I614" s="152" t="s">
        <v>0</v>
      </c>
      <c r="J614" s="152" t="s">
        <v>0</v>
      </c>
      <c r="K614" s="152" t="s">
        <v>531</v>
      </c>
      <c r="L614" s="144" t="s">
        <v>6</v>
      </c>
      <c r="M614" s="105">
        <v>19885</v>
      </c>
      <c r="N614" s="105">
        <v>19885</v>
      </c>
      <c r="O614" s="106">
        <v>681700</v>
      </c>
      <c r="P614" s="107">
        <v>683100</v>
      </c>
      <c r="Q614" s="106">
        <v>767600</v>
      </c>
      <c r="R614" s="106">
        <v>767600</v>
      </c>
      <c r="S614" s="156">
        <v>3</v>
      </c>
    </row>
    <row r="615" spans="1:19" s="97" customFormat="1" ht="114" customHeight="1">
      <c r="A615" s="740"/>
      <c r="B615" s="825" t="s">
        <v>533</v>
      </c>
      <c r="C615" s="533" t="s">
        <v>534</v>
      </c>
      <c r="D615" s="744" t="s">
        <v>250</v>
      </c>
      <c r="E615" s="536" t="s">
        <v>284</v>
      </c>
      <c r="F615" s="774" t="s">
        <v>188</v>
      </c>
      <c r="G615" s="755">
        <v>43901</v>
      </c>
      <c r="H615" s="755" t="s">
        <v>195</v>
      </c>
      <c r="I615" s="130" t="s">
        <v>0</v>
      </c>
      <c r="J615" s="130" t="s">
        <v>0</v>
      </c>
      <c r="K615" s="130" t="s">
        <v>44</v>
      </c>
      <c r="L615" s="108" t="s">
        <v>56</v>
      </c>
      <c r="M615" s="105">
        <f t="shared" ref="M615:R615" si="72">M616</f>
        <v>10000</v>
      </c>
      <c r="N615" s="105">
        <f t="shared" si="72"/>
        <v>10000</v>
      </c>
      <c r="O615" s="106">
        <f t="shared" si="72"/>
        <v>10000</v>
      </c>
      <c r="P615" s="109">
        <f t="shared" si="72"/>
        <v>20000</v>
      </c>
      <c r="Q615" s="153">
        <f t="shared" si="72"/>
        <v>10000</v>
      </c>
      <c r="R615" s="153">
        <f t="shared" si="72"/>
        <v>10000</v>
      </c>
      <c r="S615" s="154"/>
    </row>
    <row r="616" spans="1:19" s="97" customFormat="1" ht="96.75" customHeight="1">
      <c r="A616" s="740"/>
      <c r="B616" s="730"/>
      <c r="C616" s="535"/>
      <c r="D616" s="514"/>
      <c r="E616" s="537"/>
      <c r="F616" s="513"/>
      <c r="G616" s="753"/>
      <c r="H616" s="753"/>
      <c r="I616" s="152" t="s">
        <v>0</v>
      </c>
      <c r="J616" s="152" t="s">
        <v>0</v>
      </c>
      <c r="K616" s="152" t="s">
        <v>44</v>
      </c>
      <c r="L616" s="152" t="s">
        <v>5</v>
      </c>
      <c r="M616" s="105">
        <v>10000</v>
      </c>
      <c r="N616" s="105">
        <v>10000</v>
      </c>
      <c r="O616" s="106">
        <v>10000</v>
      </c>
      <c r="P616" s="107">
        <v>20000</v>
      </c>
      <c r="Q616" s="106">
        <v>10000</v>
      </c>
      <c r="R616" s="106">
        <v>10000</v>
      </c>
      <c r="S616" s="30">
        <v>3</v>
      </c>
    </row>
    <row r="617" spans="1:19" s="97" customFormat="1" ht="36" customHeight="1">
      <c r="A617" s="740"/>
      <c r="B617" s="627" t="s">
        <v>535</v>
      </c>
      <c r="C617" s="806" t="s">
        <v>536</v>
      </c>
      <c r="D617" s="826" t="s">
        <v>250</v>
      </c>
      <c r="E617" s="604" t="s">
        <v>537</v>
      </c>
      <c r="F617" s="802" t="s">
        <v>188</v>
      </c>
      <c r="G617" s="804">
        <v>44197</v>
      </c>
      <c r="H617" s="802" t="s">
        <v>195</v>
      </c>
      <c r="I617" s="108" t="s">
        <v>0</v>
      </c>
      <c r="J617" s="108" t="s">
        <v>0</v>
      </c>
      <c r="K617" s="152" t="s">
        <v>55</v>
      </c>
      <c r="L617" s="152" t="s">
        <v>56</v>
      </c>
      <c r="M617" s="105">
        <f t="shared" ref="M617:R617" si="73">M618+M619+M620</f>
        <v>45000</v>
      </c>
      <c r="N617" s="105">
        <f t="shared" si="73"/>
        <v>45000</v>
      </c>
      <c r="O617" s="105">
        <f t="shared" si="73"/>
        <v>45000</v>
      </c>
      <c r="P617" s="105">
        <f t="shared" si="73"/>
        <v>60000</v>
      </c>
      <c r="Q617" s="105">
        <f t="shared" si="73"/>
        <v>60000</v>
      </c>
      <c r="R617" s="105">
        <f t="shared" si="73"/>
        <v>60000</v>
      </c>
      <c r="S617" s="30"/>
    </row>
    <row r="618" spans="1:19" s="97" customFormat="1" ht="75.75" customHeight="1">
      <c r="A618" s="740"/>
      <c r="B618" s="629"/>
      <c r="C618" s="806"/>
      <c r="D618" s="827"/>
      <c r="E618" s="604"/>
      <c r="F618" s="802"/>
      <c r="G618" s="804"/>
      <c r="H618" s="802"/>
      <c r="I618" s="108" t="s">
        <v>0</v>
      </c>
      <c r="J618" s="108" t="s">
        <v>0</v>
      </c>
      <c r="K618" s="152" t="s">
        <v>538</v>
      </c>
      <c r="L618" s="152" t="s">
        <v>5</v>
      </c>
      <c r="M618" s="105">
        <v>15000</v>
      </c>
      <c r="N618" s="105">
        <v>15000</v>
      </c>
      <c r="O618" s="106">
        <v>15000</v>
      </c>
      <c r="P618" s="107">
        <v>15000</v>
      </c>
      <c r="Q618" s="106">
        <v>15000</v>
      </c>
      <c r="R618" s="106">
        <v>15000</v>
      </c>
      <c r="S618" s="30">
        <v>3</v>
      </c>
    </row>
    <row r="619" spans="1:19" s="97" customFormat="1" ht="47.25" customHeight="1">
      <c r="A619" s="740"/>
      <c r="B619" s="308" t="s">
        <v>539</v>
      </c>
      <c r="C619" s="179" t="s">
        <v>540</v>
      </c>
      <c r="D619" s="827"/>
      <c r="E619" s="604"/>
      <c r="F619" s="802"/>
      <c r="G619" s="804"/>
      <c r="H619" s="802"/>
      <c r="I619" s="152" t="s">
        <v>0</v>
      </c>
      <c r="J619" s="152" t="s">
        <v>0</v>
      </c>
      <c r="K619" s="152" t="s">
        <v>541</v>
      </c>
      <c r="L619" s="152" t="s">
        <v>5</v>
      </c>
      <c r="M619" s="105">
        <v>15000</v>
      </c>
      <c r="N619" s="105">
        <v>15000</v>
      </c>
      <c r="O619" s="106">
        <v>15000</v>
      </c>
      <c r="P619" s="107">
        <v>15000</v>
      </c>
      <c r="Q619" s="106">
        <v>15000</v>
      </c>
      <c r="R619" s="106">
        <v>15000</v>
      </c>
      <c r="S619" s="30">
        <v>3</v>
      </c>
    </row>
    <row r="620" spans="1:19" s="97" customFormat="1" ht="143.25" customHeight="1">
      <c r="A620" s="740"/>
      <c r="B620" s="308" t="s">
        <v>542</v>
      </c>
      <c r="C620" s="179" t="s">
        <v>543</v>
      </c>
      <c r="D620" s="827"/>
      <c r="E620" s="604"/>
      <c r="F620" s="802"/>
      <c r="G620" s="804"/>
      <c r="H620" s="802"/>
      <c r="I620" s="152" t="s">
        <v>0</v>
      </c>
      <c r="J620" s="152" t="s">
        <v>0</v>
      </c>
      <c r="K620" s="152" t="s">
        <v>544</v>
      </c>
      <c r="L620" s="152" t="s">
        <v>5</v>
      </c>
      <c r="M620" s="105">
        <v>15000</v>
      </c>
      <c r="N620" s="105">
        <v>15000</v>
      </c>
      <c r="O620" s="106">
        <v>15000</v>
      </c>
      <c r="P620" s="107">
        <v>30000</v>
      </c>
      <c r="Q620" s="106">
        <v>30000</v>
      </c>
      <c r="R620" s="106">
        <v>30000</v>
      </c>
      <c r="S620" s="30">
        <v>3</v>
      </c>
    </row>
    <row r="621" spans="1:19" s="97" customFormat="1" ht="36.75" customHeight="1">
      <c r="A621" s="740"/>
      <c r="B621" s="536"/>
      <c r="C621" s="771" t="s">
        <v>545</v>
      </c>
      <c r="D621" s="827"/>
      <c r="E621" s="604"/>
      <c r="F621" s="24" t="s">
        <v>188</v>
      </c>
      <c r="G621" s="110">
        <v>39814</v>
      </c>
      <c r="H621" s="24" t="s">
        <v>195</v>
      </c>
      <c r="I621" s="130" t="s">
        <v>0</v>
      </c>
      <c r="J621" s="130" t="s">
        <v>0</v>
      </c>
      <c r="K621" s="152" t="s">
        <v>546</v>
      </c>
      <c r="L621" s="130" t="s">
        <v>56</v>
      </c>
      <c r="M621" s="105">
        <f>M622</f>
        <v>0</v>
      </c>
      <c r="N621" s="105">
        <f>N622</f>
        <v>0</v>
      </c>
      <c r="O621" s="106">
        <v>181000</v>
      </c>
      <c r="P621" s="125">
        <f>P622</f>
        <v>0</v>
      </c>
      <c r="Q621" s="159">
        <f>Q622</f>
        <v>0</v>
      </c>
      <c r="R621" s="159">
        <f>R622+R623</f>
        <v>185700</v>
      </c>
      <c r="S621" s="160"/>
    </row>
    <row r="622" spans="1:19" s="97" customFormat="1" ht="30" customHeight="1">
      <c r="A622" s="740"/>
      <c r="B622" s="538"/>
      <c r="C622" s="772"/>
      <c r="D622" s="827"/>
      <c r="E622" s="604"/>
      <c r="F622" s="150"/>
      <c r="G622" s="151"/>
      <c r="H622" s="150"/>
      <c r="I622" s="130" t="s">
        <v>0</v>
      </c>
      <c r="J622" s="130" t="s">
        <v>0</v>
      </c>
      <c r="K622" s="152" t="s">
        <v>546</v>
      </c>
      <c r="L622" s="130" t="s">
        <v>5</v>
      </c>
      <c r="M622" s="105">
        <v>0</v>
      </c>
      <c r="N622" s="105"/>
      <c r="O622" s="106">
        <v>143000</v>
      </c>
      <c r="P622" s="125">
        <v>0</v>
      </c>
      <c r="Q622" s="159">
        <v>0</v>
      </c>
      <c r="R622" s="159">
        <v>42700</v>
      </c>
      <c r="S622" s="160">
        <v>3</v>
      </c>
    </row>
    <row r="623" spans="1:19" s="97" customFormat="1" ht="15.75" customHeight="1">
      <c r="A623" s="741"/>
      <c r="B623" s="306" t="s">
        <v>547</v>
      </c>
      <c r="C623" s="829"/>
      <c r="D623" s="827"/>
      <c r="E623" s="604"/>
      <c r="F623" s="150"/>
      <c r="G623" s="151"/>
      <c r="H623" s="150"/>
      <c r="I623" s="837" t="s">
        <v>0</v>
      </c>
      <c r="J623" s="837" t="s">
        <v>0</v>
      </c>
      <c r="K623" s="837" t="s">
        <v>546</v>
      </c>
      <c r="L623" s="837" t="s">
        <v>8</v>
      </c>
      <c r="M623" s="838">
        <f>M624</f>
        <v>0</v>
      </c>
      <c r="N623" s="830">
        <f>N624</f>
        <v>0</v>
      </c>
      <c r="O623" s="838">
        <v>38000</v>
      </c>
      <c r="P623" s="830">
        <f>P624</f>
        <v>0</v>
      </c>
      <c r="Q623" s="830">
        <f>Q624</f>
        <v>0</v>
      </c>
      <c r="R623" s="830">
        <v>143000</v>
      </c>
      <c r="S623" s="831">
        <v>3</v>
      </c>
    </row>
    <row r="624" spans="1:19" s="97" customFormat="1" ht="15" customHeight="1">
      <c r="A624" s="740"/>
      <c r="B624" s="305" t="s">
        <v>548</v>
      </c>
      <c r="C624" s="772"/>
      <c r="D624" s="827"/>
      <c r="E624" s="604"/>
      <c r="F624" s="150"/>
      <c r="G624" s="151"/>
      <c r="H624" s="150"/>
      <c r="I624" s="837"/>
      <c r="J624" s="837"/>
      <c r="K624" s="837"/>
      <c r="L624" s="837"/>
      <c r="M624" s="839"/>
      <c r="N624" s="830"/>
      <c r="O624" s="839"/>
      <c r="P624" s="830"/>
      <c r="Q624" s="830"/>
      <c r="R624" s="830"/>
      <c r="S624" s="832"/>
    </row>
    <row r="625" spans="1:19" s="97" customFormat="1" ht="10.5" customHeight="1">
      <c r="A625" s="740"/>
      <c r="B625" s="307"/>
      <c r="C625" s="772"/>
      <c r="D625" s="828"/>
      <c r="E625" s="604"/>
      <c r="F625" s="157"/>
      <c r="G625" s="158"/>
      <c r="H625" s="157"/>
      <c r="I625" s="837"/>
      <c r="J625" s="837"/>
      <c r="K625" s="837"/>
      <c r="L625" s="837"/>
      <c r="M625" s="840"/>
      <c r="N625" s="830"/>
      <c r="O625" s="840"/>
      <c r="P625" s="830"/>
      <c r="Q625" s="830"/>
      <c r="R625" s="830"/>
      <c r="S625" s="833"/>
    </row>
    <row r="626" spans="1:19" s="97" customFormat="1" ht="142.5" customHeight="1">
      <c r="A626" s="740"/>
      <c r="B626" s="536" t="s">
        <v>549</v>
      </c>
      <c r="C626" s="533" t="s">
        <v>550</v>
      </c>
      <c r="D626" s="744" t="s">
        <v>250</v>
      </c>
      <c r="E626" s="604" t="s">
        <v>551</v>
      </c>
      <c r="F626" s="802" t="s">
        <v>188</v>
      </c>
      <c r="G626" s="804">
        <v>39448</v>
      </c>
      <c r="H626" s="804" t="s">
        <v>195</v>
      </c>
      <c r="I626" s="152" t="s">
        <v>0</v>
      </c>
      <c r="J626" s="152" t="s">
        <v>552</v>
      </c>
      <c r="K626" s="152" t="s">
        <v>553</v>
      </c>
      <c r="L626" s="152" t="s">
        <v>56</v>
      </c>
      <c r="M626" s="105">
        <f t="shared" ref="M626:R626" si="74">M627+M628</f>
        <v>4043400</v>
      </c>
      <c r="N626" s="105">
        <f t="shared" si="74"/>
        <v>4042420.69</v>
      </c>
      <c r="O626" s="106">
        <f>O627+O628</f>
        <v>4137700</v>
      </c>
      <c r="P626" s="107">
        <f>P627+P628</f>
        <v>4305600</v>
      </c>
      <c r="Q626" s="106">
        <f t="shared" si="74"/>
        <v>4305600</v>
      </c>
      <c r="R626" s="106">
        <f t="shared" si="74"/>
        <v>4305600</v>
      </c>
      <c r="S626" s="118"/>
    </row>
    <row r="627" spans="1:19" s="97" customFormat="1">
      <c r="A627" s="740"/>
      <c r="B627" s="531"/>
      <c r="C627" s="534"/>
      <c r="D627" s="513"/>
      <c r="E627" s="834"/>
      <c r="F627" s="835"/>
      <c r="G627" s="836"/>
      <c r="H627" s="836"/>
      <c r="I627" s="152" t="s">
        <v>0</v>
      </c>
      <c r="J627" s="152" t="s">
        <v>552</v>
      </c>
      <c r="K627" s="152" t="s">
        <v>553</v>
      </c>
      <c r="L627" s="152" t="s">
        <v>554</v>
      </c>
      <c r="M627" s="105">
        <v>3110800</v>
      </c>
      <c r="N627" s="105">
        <v>3110744.51</v>
      </c>
      <c r="O627" s="106">
        <v>3177900</v>
      </c>
      <c r="P627" s="107">
        <v>3306900</v>
      </c>
      <c r="Q627" s="106">
        <v>3306900</v>
      </c>
      <c r="R627" s="106">
        <v>3306900</v>
      </c>
      <c r="S627" s="30">
        <v>3</v>
      </c>
    </row>
    <row r="628" spans="1:19" s="97" customFormat="1">
      <c r="A628" s="740"/>
      <c r="B628" s="531"/>
      <c r="C628" s="535"/>
      <c r="D628" s="514"/>
      <c r="E628" s="834"/>
      <c r="F628" s="835"/>
      <c r="G628" s="836"/>
      <c r="H628" s="836"/>
      <c r="I628" s="152" t="s">
        <v>0</v>
      </c>
      <c r="J628" s="152" t="s">
        <v>552</v>
      </c>
      <c r="K628" s="152" t="s">
        <v>553</v>
      </c>
      <c r="L628" s="152" t="s">
        <v>555</v>
      </c>
      <c r="M628" s="105">
        <v>932600</v>
      </c>
      <c r="N628" s="105">
        <v>931676.18</v>
      </c>
      <c r="O628" s="106">
        <v>959800</v>
      </c>
      <c r="P628" s="107">
        <v>998700</v>
      </c>
      <c r="Q628" s="106">
        <v>998700</v>
      </c>
      <c r="R628" s="106">
        <v>998700</v>
      </c>
      <c r="S628" s="30">
        <v>3</v>
      </c>
    </row>
    <row r="629" spans="1:19" s="97" customFormat="1" ht="114" customHeight="1">
      <c r="A629" s="740"/>
      <c r="B629" s="536" t="s">
        <v>556</v>
      </c>
      <c r="C629" s="533" t="s">
        <v>557</v>
      </c>
      <c r="D629" s="744" t="s">
        <v>250</v>
      </c>
      <c r="E629" s="536" t="s">
        <v>558</v>
      </c>
      <c r="F629" s="752" t="s">
        <v>188</v>
      </c>
      <c r="G629" s="755">
        <v>43466</v>
      </c>
      <c r="H629" s="752" t="s">
        <v>559</v>
      </c>
      <c r="I629" s="152" t="s">
        <v>0</v>
      </c>
      <c r="J629" s="152" t="s">
        <v>552</v>
      </c>
      <c r="K629" s="162" t="s">
        <v>560</v>
      </c>
      <c r="L629" s="152" t="s">
        <v>56</v>
      </c>
      <c r="M629" s="105">
        <f>M632+M635+M630+M631+M633+M634</f>
        <v>16769000</v>
      </c>
      <c r="N629" s="105">
        <f>N632+N635+N630+N631+N633+N634</f>
        <v>16742374.399999999</v>
      </c>
      <c r="O629" s="106">
        <f>O632+O635+O636+O630+O631+O633+O634</f>
        <v>17267900</v>
      </c>
      <c r="P629" s="107">
        <f>P632+P635+P636+P630+P631+P633+P634</f>
        <v>18274800</v>
      </c>
      <c r="Q629" s="106">
        <f>Q632+Q635+Q636+Q630+Q631+Q633+Q634</f>
        <v>18114800</v>
      </c>
      <c r="R629" s="106">
        <f>R632+R635+R636+R630+R631+R633+R634</f>
        <v>18114800</v>
      </c>
      <c r="S629" s="118"/>
    </row>
    <row r="630" spans="1:19" s="97" customFormat="1">
      <c r="A630" s="740"/>
      <c r="B630" s="538"/>
      <c r="C630" s="534"/>
      <c r="D630" s="513"/>
      <c r="E630" s="538"/>
      <c r="F630" s="745"/>
      <c r="G630" s="747"/>
      <c r="H630" s="745"/>
      <c r="I630" s="152" t="s">
        <v>0</v>
      </c>
      <c r="J630" s="152" t="s">
        <v>552</v>
      </c>
      <c r="K630" s="162" t="s">
        <v>560</v>
      </c>
      <c r="L630" s="152" t="s">
        <v>20</v>
      </c>
      <c r="M630" s="105">
        <v>11220000</v>
      </c>
      <c r="N630" s="105">
        <v>11219997.09</v>
      </c>
      <c r="O630" s="106">
        <v>11777100</v>
      </c>
      <c r="P630" s="107">
        <v>12817900</v>
      </c>
      <c r="Q630" s="106">
        <v>12817900</v>
      </c>
      <c r="R630" s="106">
        <v>12817900</v>
      </c>
      <c r="S630" s="30">
        <v>3</v>
      </c>
    </row>
    <row r="631" spans="1:19" s="97" customFormat="1">
      <c r="A631" s="740"/>
      <c r="B631" s="538"/>
      <c r="C631" s="534"/>
      <c r="D631" s="513"/>
      <c r="E631" s="538"/>
      <c r="F631" s="745"/>
      <c r="G631" s="747"/>
      <c r="H631" s="745"/>
      <c r="I631" s="152" t="s">
        <v>0</v>
      </c>
      <c r="J631" s="152" t="s">
        <v>552</v>
      </c>
      <c r="K631" s="162" t="s">
        <v>560</v>
      </c>
      <c r="L631" s="152" t="s">
        <v>37</v>
      </c>
      <c r="M631" s="105">
        <v>3327800</v>
      </c>
      <c r="N631" s="105">
        <v>3327476.38</v>
      </c>
      <c r="O631" s="106">
        <v>3556800</v>
      </c>
      <c r="P631" s="107">
        <v>3871000</v>
      </c>
      <c r="Q631" s="106">
        <v>3871000</v>
      </c>
      <c r="R631" s="106">
        <v>3871000</v>
      </c>
      <c r="S631" s="30">
        <v>3</v>
      </c>
    </row>
    <row r="632" spans="1:19" s="97" customFormat="1">
      <c r="A632" s="740"/>
      <c r="B632" s="538"/>
      <c r="C632" s="534"/>
      <c r="D632" s="513"/>
      <c r="E632" s="538"/>
      <c r="F632" s="745"/>
      <c r="G632" s="747"/>
      <c r="H632" s="745"/>
      <c r="I632" s="152" t="s">
        <v>0</v>
      </c>
      <c r="J632" s="152" t="s">
        <v>552</v>
      </c>
      <c r="K632" s="162" t="s">
        <v>560</v>
      </c>
      <c r="L632" s="103" t="s">
        <v>8</v>
      </c>
      <c r="M632" s="105">
        <v>2201200</v>
      </c>
      <c r="N632" s="105">
        <v>2175508.9300000002</v>
      </c>
      <c r="O632" s="106">
        <v>1674600</v>
      </c>
      <c r="P632" s="107">
        <v>1306000</v>
      </c>
      <c r="Q632" s="106">
        <v>1146000</v>
      </c>
      <c r="R632" s="106">
        <v>1146000</v>
      </c>
      <c r="S632" s="30">
        <v>3</v>
      </c>
    </row>
    <row r="633" spans="1:19" s="97" customFormat="1">
      <c r="A633" s="740"/>
      <c r="B633" s="538"/>
      <c r="C633" s="534"/>
      <c r="D633" s="513"/>
      <c r="E633" s="538"/>
      <c r="F633" s="745"/>
      <c r="G633" s="747"/>
      <c r="H633" s="745"/>
      <c r="I633" s="152" t="s">
        <v>0</v>
      </c>
      <c r="J633" s="152" t="s">
        <v>552</v>
      </c>
      <c r="K633" s="162" t="s">
        <v>560</v>
      </c>
      <c r="L633" s="103" t="s">
        <v>7</v>
      </c>
      <c r="M633" s="105">
        <v>15952</v>
      </c>
      <c r="N633" s="105">
        <v>15952</v>
      </c>
      <c r="O633" s="106">
        <v>16000</v>
      </c>
      <c r="P633" s="107">
        <v>15900</v>
      </c>
      <c r="Q633" s="106">
        <v>15500</v>
      </c>
      <c r="R633" s="106">
        <v>15500</v>
      </c>
      <c r="S633" s="30">
        <v>3</v>
      </c>
    </row>
    <row r="634" spans="1:19" s="97" customFormat="1">
      <c r="A634" s="740"/>
      <c r="B634" s="538"/>
      <c r="C634" s="534"/>
      <c r="D634" s="513"/>
      <c r="E634" s="538"/>
      <c r="F634" s="745"/>
      <c r="G634" s="747"/>
      <c r="H634" s="745"/>
      <c r="I634" s="152" t="s">
        <v>0</v>
      </c>
      <c r="J634" s="152" t="s">
        <v>552</v>
      </c>
      <c r="K634" s="162" t="s">
        <v>560</v>
      </c>
      <c r="L634" s="103" t="s">
        <v>339</v>
      </c>
      <c r="M634" s="105">
        <v>3440</v>
      </c>
      <c r="N634" s="105">
        <v>3440</v>
      </c>
      <c r="O634" s="106">
        <v>1940</v>
      </c>
      <c r="P634" s="107">
        <v>0</v>
      </c>
      <c r="Q634" s="106">
        <v>0</v>
      </c>
      <c r="R634" s="106">
        <v>0</v>
      </c>
      <c r="S634" s="30">
        <v>3</v>
      </c>
    </row>
    <row r="635" spans="1:19" s="97" customFormat="1">
      <c r="A635" s="740"/>
      <c r="B635" s="538"/>
      <c r="C635" s="534"/>
      <c r="D635" s="513"/>
      <c r="E635" s="538"/>
      <c r="F635" s="745"/>
      <c r="G635" s="747"/>
      <c r="H635" s="745"/>
      <c r="I635" s="152" t="s">
        <v>0</v>
      </c>
      <c r="J635" s="152" t="s">
        <v>552</v>
      </c>
      <c r="K635" s="162" t="s">
        <v>560</v>
      </c>
      <c r="L635" s="103" t="s">
        <v>38</v>
      </c>
      <c r="M635" s="105">
        <v>608</v>
      </c>
      <c r="N635" s="105">
        <v>0</v>
      </c>
      <c r="O635" s="106">
        <v>560</v>
      </c>
      <c r="P635" s="107">
        <v>100</v>
      </c>
      <c r="Q635" s="106">
        <v>500</v>
      </c>
      <c r="R635" s="106">
        <v>500</v>
      </c>
      <c r="S635" s="30">
        <v>3</v>
      </c>
    </row>
    <row r="636" spans="1:19" s="97" customFormat="1">
      <c r="A636" s="740"/>
      <c r="B636" s="537"/>
      <c r="C636" s="535"/>
      <c r="D636" s="514"/>
      <c r="E636" s="537"/>
      <c r="F636" s="746"/>
      <c r="G636" s="762"/>
      <c r="H636" s="746"/>
      <c r="I636" s="108" t="s">
        <v>0</v>
      </c>
      <c r="J636" s="108" t="s">
        <v>552</v>
      </c>
      <c r="K636" s="162" t="s">
        <v>560</v>
      </c>
      <c r="L636" s="185" t="s">
        <v>264</v>
      </c>
      <c r="M636" s="105"/>
      <c r="N636" s="105"/>
      <c r="O636" s="106">
        <v>240900</v>
      </c>
      <c r="P636" s="109">
        <v>263900</v>
      </c>
      <c r="Q636" s="153">
        <v>263900</v>
      </c>
      <c r="R636" s="106">
        <v>263900</v>
      </c>
      <c r="S636" s="154">
        <v>3</v>
      </c>
    </row>
    <row r="637" spans="1:19" s="97" customFormat="1" ht="114.75" customHeight="1">
      <c r="A637" s="740"/>
      <c r="B637" s="536" t="s">
        <v>561</v>
      </c>
      <c r="C637" s="533" t="s">
        <v>562</v>
      </c>
      <c r="D637" s="744" t="s">
        <v>250</v>
      </c>
      <c r="E637" s="536" t="s">
        <v>563</v>
      </c>
      <c r="F637" s="752" t="s">
        <v>188</v>
      </c>
      <c r="G637" s="755">
        <v>39675</v>
      </c>
      <c r="H637" s="752" t="s">
        <v>559</v>
      </c>
      <c r="I637" s="108" t="s">
        <v>0</v>
      </c>
      <c r="J637" s="104" t="s">
        <v>552</v>
      </c>
      <c r="K637" s="103" t="s">
        <v>564</v>
      </c>
      <c r="L637" s="108" t="s">
        <v>56</v>
      </c>
      <c r="M637" s="105">
        <f t="shared" ref="M637:R637" si="75">M641+M638+M639+M640</f>
        <v>3819400</v>
      </c>
      <c r="N637" s="105">
        <f t="shared" si="75"/>
        <v>3804413.2899999996</v>
      </c>
      <c r="O637" s="106">
        <f t="shared" si="75"/>
        <v>4547500</v>
      </c>
      <c r="P637" s="109">
        <f t="shared" si="75"/>
        <v>4633800</v>
      </c>
      <c r="Q637" s="153">
        <f t="shared" si="75"/>
        <v>4568800</v>
      </c>
      <c r="R637" s="153">
        <f t="shared" si="75"/>
        <v>4568800</v>
      </c>
      <c r="S637" s="111"/>
    </row>
    <row r="638" spans="1:19" s="97" customFormat="1">
      <c r="A638" s="740"/>
      <c r="B638" s="531"/>
      <c r="C638" s="534"/>
      <c r="D638" s="513"/>
      <c r="E638" s="531"/>
      <c r="F638" s="513"/>
      <c r="G638" s="753"/>
      <c r="H638" s="513"/>
      <c r="I638" s="152" t="s">
        <v>0</v>
      </c>
      <c r="J638" s="152" t="s">
        <v>552</v>
      </c>
      <c r="K638" s="103" t="s">
        <v>564</v>
      </c>
      <c r="L638" s="103" t="s">
        <v>20</v>
      </c>
      <c r="M638" s="105">
        <v>2618630</v>
      </c>
      <c r="N638" s="105">
        <v>2618624.0699999998</v>
      </c>
      <c r="O638" s="106">
        <v>3264300</v>
      </c>
      <c r="P638" s="107">
        <v>3277100</v>
      </c>
      <c r="Q638" s="106">
        <v>3277100</v>
      </c>
      <c r="R638" s="106">
        <v>3277100</v>
      </c>
      <c r="S638" s="30">
        <v>3</v>
      </c>
    </row>
    <row r="639" spans="1:19" s="97" customFormat="1">
      <c r="A639" s="740"/>
      <c r="B639" s="531"/>
      <c r="C639" s="534"/>
      <c r="D639" s="513"/>
      <c r="E639" s="531"/>
      <c r="F639" s="513"/>
      <c r="G639" s="753"/>
      <c r="H639" s="513"/>
      <c r="I639" s="152" t="s">
        <v>0</v>
      </c>
      <c r="J639" s="152" t="s">
        <v>552</v>
      </c>
      <c r="K639" s="103" t="s">
        <v>564</v>
      </c>
      <c r="L639" s="103" t="s">
        <v>37</v>
      </c>
      <c r="M639" s="105">
        <v>776270</v>
      </c>
      <c r="N639" s="105">
        <v>776261.69</v>
      </c>
      <c r="O639" s="106">
        <v>985900</v>
      </c>
      <c r="P639" s="107">
        <v>989800</v>
      </c>
      <c r="Q639" s="106">
        <v>989800</v>
      </c>
      <c r="R639" s="106">
        <v>989800</v>
      </c>
      <c r="S639" s="30">
        <v>3</v>
      </c>
    </row>
    <row r="640" spans="1:19" s="97" customFormat="1">
      <c r="A640" s="740"/>
      <c r="B640" s="531"/>
      <c r="C640" s="534"/>
      <c r="D640" s="513"/>
      <c r="E640" s="531"/>
      <c r="F640" s="513"/>
      <c r="G640" s="753"/>
      <c r="H640" s="513"/>
      <c r="I640" s="152" t="s">
        <v>0</v>
      </c>
      <c r="J640" s="152" t="s">
        <v>552</v>
      </c>
      <c r="K640" s="103" t="s">
        <v>564</v>
      </c>
      <c r="L640" s="103" t="s">
        <v>22</v>
      </c>
      <c r="M640" s="105">
        <v>700</v>
      </c>
      <c r="N640" s="105">
        <v>700</v>
      </c>
      <c r="O640" s="106">
        <v>5000</v>
      </c>
      <c r="P640" s="107">
        <v>0</v>
      </c>
      <c r="Q640" s="106">
        <v>0</v>
      </c>
      <c r="R640" s="106">
        <v>0</v>
      </c>
      <c r="S640" s="30">
        <v>3</v>
      </c>
    </row>
    <row r="641" spans="1:19" s="97" customFormat="1">
      <c r="A641" s="740"/>
      <c r="B641" s="531"/>
      <c r="C641" s="535"/>
      <c r="D641" s="514"/>
      <c r="E641" s="531"/>
      <c r="F641" s="513"/>
      <c r="G641" s="753"/>
      <c r="H641" s="513"/>
      <c r="I641" s="152" t="s">
        <v>0</v>
      </c>
      <c r="J641" s="152" t="s">
        <v>552</v>
      </c>
      <c r="K641" s="103" t="s">
        <v>564</v>
      </c>
      <c r="L641" s="103" t="s">
        <v>8</v>
      </c>
      <c r="M641" s="105">
        <v>423800</v>
      </c>
      <c r="N641" s="105">
        <v>408827.53</v>
      </c>
      <c r="O641" s="106">
        <v>292300</v>
      </c>
      <c r="P641" s="107">
        <v>366900</v>
      </c>
      <c r="Q641" s="106">
        <v>301900</v>
      </c>
      <c r="R641" s="106">
        <v>301900</v>
      </c>
      <c r="S641" s="30">
        <v>3</v>
      </c>
    </row>
    <row r="642" spans="1:19" s="97" customFormat="1" ht="84.75" customHeight="1">
      <c r="A642" s="740"/>
      <c r="B642" s="536" t="s">
        <v>565</v>
      </c>
      <c r="C642" s="533" t="s">
        <v>566</v>
      </c>
      <c r="D642" s="744" t="s">
        <v>488</v>
      </c>
      <c r="E642" s="305" t="s">
        <v>261</v>
      </c>
      <c r="F642" s="49" t="s">
        <v>188</v>
      </c>
      <c r="G642" s="110">
        <v>39814</v>
      </c>
      <c r="H642" s="49" t="s">
        <v>195</v>
      </c>
      <c r="I642" s="152" t="s">
        <v>0</v>
      </c>
      <c r="J642" s="152" t="s">
        <v>552</v>
      </c>
      <c r="K642" s="152" t="s">
        <v>567</v>
      </c>
      <c r="L642" s="152" t="s">
        <v>56</v>
      </c>
      <c r="M642" s="105">
        <f t="shared" ref="M642:R642" si="76">M643</f>
        <v>0</v>
      </c>
      <c r="N642" s="105">
        <f t="shared" si="76"/>
        <v>0</v>
      </c>
      <c r="O642" s="106">
        <f>O643</f>
        <v>45000</v>
      </c>
      <c r="P642" s="107">
        <f t="shared" si="76"/>
        <v>45000</v>
      </c>
      <c r="Q642" s="106">
        <f t="shared" si="76"/>
        <v>0</v>
      </c>
      <c r="R642" s="106">
        <f t="shared" si="76"/>
        <v>0</v>
      </c>
      <c r="S642" s="118"/>
    </row>
    <row r="643" spans="1:19" s="97" customFormat="1" ht="139.5" customHeight="1">
      <c r="A643" s="740"/>
      <c r="B643" s="537"/>
      <c r="C643" s="535"/>
      <c r="D643" s="514"/>
      <c r="E643" s="305" t="s">
        <v>270</v>
      </c>
      <c r="F643" s="18" t="s">
        <v>188</v>
      </c>
      <c r="G643" s="110">
        <v>43831</v>
      </c>
      <c r="H643" s="49" t="s">
        <v>195</v>
      </c>
      <c r="I643" s="103" t="s">
        <v>0</v>
      </c>
      <c r="J643" s="103" t="s">
        <v>552</v>
      </c>
      <c r="K643" s="152" t="s">
        <v>567</v>
      </c>
      <c r="L643" s="103" t="s">
        <v>5</v>
      </c>
      <c r="M643" s="105"/>
      <c r="N643" s="105"/>
      <c r="O643" s="106">
        <v>45000</v>
      </c>
      <c r="P643" s="107">
        <v>45000</v>
      </c>
      <c r="Q643" s="106">
        <v>0</v>
      </c>
      <c r="R643" s="106">
        <v>0</v>
      </c>
      <c r="S643" s="30">
        <v>3</v>
      </c>
    </row>
    <row r="644" spans="1:19" s="97" customFormat="1" ht="95.25" customHeight="1">
      <c r="A644" s="740"/>
      <c r="B644" s="536" t="s">
        <v>568</v>
      </c>
      <c r="C644" s="771" t="s">
        <v>569</v>
      </c>
      <c r="D644" s="774" t="s">
        <v>250</v>
      </c>
      <c r="E644" s="312" t="s">
        <v>261</v>
      </c>
      <c r="F644" s="49" t="s">
        <v>188</v>
      </c>
      <c r="G644" s="110">
        <v>39814</v>
      </c>
      <c r="H644" s="163" t="s">
        <v>570</v>
      </c>
      <c r="I644" s="103" t="s">
        <v>552</v>
      </c>
      <c r="J644" s="103" t="s">
        <v>552</v>
      </c>
      <c r="K644" s="152" t="s">
        <v>571</v>
      </c>
      <c r="L644" s="103" t="s">
        <v>56</v>
      </c>
      <c r="M644" s="105">
        <f t="shared" ref="M644:R644" si="77">M645+M646</f>
        <v>280000</v>
      </c>
      <c r="N644" s="105">
        <f t="shared" si="77"/>
        <v>280000</v>
      </c>
      <c r="O644" s="105">
        <f>O645+O646</f>
        <v>235000</v>
      </c>
      <c r="P644" s="105">
        <f t="shared" si="77"/>
        <v>235000</v>
      </c>
      <c r="Q644" s="105">
        <f t="shared" si="77"/>
        <v>0</v>
      </c>
      <c r="R644" s="105">
        <f t="shared" si="77"/>
        <v>0</v>
      </c>
      <c r="S644" s="30"/>
    </row>
    <row r="645" spans="1:19" s="97" customFormat="1" ht="56.25" customHeight="1">
      <c r="A645" s="740"/>
      <c r="B645" s="537"/>
      <c r="C645" s="772"/>
      <c r="D645" s="775"/>
      <c r="E645" s="841" t="s">
        <v>572</v>
      </c>
      <c r="F645" s="744" t="s">
        <v>188</v>
      </c>
      <c r="G645" s="755">
        <v>42732</v>
      </c>
      <c r="H645" s="163" t="s">
        <v>570</v>
      </c>
      <c r="I645" s="152" t="s">
        <v>0</v>
      </c>
      <c r="J645" s="103" t="s">
        <v>552</v>
      </c>
      <c r="K645" s="152" t="s">
        <v>571</v>
      </c>
      <c r="L645" s="152" t="s">
        <v>8</v>
      </c>
      <c r="M645" s="105">
        <v>85700</v>
      </c>
      <c r="N645" s="105">
        <v>85700</v>
      </c>
      <c r="O645" s="106">
        <v>45000</v>
      </c>
      <c r="P645" s="107">
        <v>45000</v>
      </c>
      <c r="Q645" s="106">
        <v>0</v>
      </c>
      <c r="R645" s="106">
        <v>0</v>
      </c>
      <c r="S645" s="30">
        <v>3</v>
      </c>
    </row>
    <row r="646" spans="1:19" s="97" customFormat="1" ht="81.75" customHeight="1">
      <c r="A646" s="740"/>
      <c r="B646" s="307" t="s">
        <v>573</v>
      </c>
      <c r="C646" s="773"/>
      <c r="D646" s="776"/>
      <c r="E646" s="842"/>
      <c r="F646" s="514"/>
      <c r="G646" s="762"/>
      <c r="H646" s="164"/>
      <c r="I646" s="103" t="s">
        <v>0</v>
      </c>
      <c r="J646" s="103" t="s">
        <v>552</v>
      </c>
      <c r="K646" s="152" t="s">
        <v>571</v>
      </c>
      <c r="L646" s="103" t="s">
        <v>5</v>
      </c>
      <c r="M646" s="105">
        <v>194300</v>
      </c>
      <c r="N646" s="105">
        <v>194300</v>
      </c>
      <c r="O646" s="106">
        <v>190000</v>
      </c>
      <c r="P646" s="109">
        <v>190000</v>
      </c>
      <c r="Q646" s="153">
        <v>0</v>
      </c>
      <c r="R646" s="106">
        <v>0</v>
      </c>
      <c r="S646" s="154">
        <v>3</v>
      </c>
    </row>
    <row r="647" spans="1:19" s="97" customFormat="1" ht="56.25" customHeight="1">
      <c r="A647" s="740"/>
      <c r="B647" s="536" t="s">
        <v>574</v>
      </c>
      <c r="C647" s="771" t="s">
        <v>575</v>
      </c>
      <c r="D647" s="774" t="s">
        <v>250</v>
      </c>
      <c r="E647" s="536" t="s">
        <v>576</v>
      </c>
      <c r="F647" s="752" t="s">
        <v>220</v>
      </c>
      <c r="G647" s="755">
        <v>38718</v>
      </c>
      <c r="H647" s="752" t="s">
        <v>195</v>
      </c>
      <c r="I647" s="108" t="s">
        <v>0</v>
      </c>
      <c r="J647" s="108" t="s">
        <v>552</v>
      </c>
      <c r="K647" s="152" t="s">
        <v>577</v>
      </c>
      <c r="L647" s="108" t="s">
        <v>56</v>
      </c>
      <c r="M647" s="105">
        <f t="shared" ref="M647:R647" si="78">M648</f>
        <v>441325</v>
      </c>
      <c r="N647" s="105">
        <f t="shared" si="78"/>
        <v>441325</v>
      </c>
      <c r="O647" s="106">
        <f>O648</f>
        <v>650000</v>
      </c>
      <c r="P647" s="109">
        <f t="shared" si="78"/>
        <v>690000</v>
      </c>
      <c r="Q647" s="153">
        <f t="shared" si="78"/>
        <v>690000</v>
      </c>
      <c r="R647" s="153">
        <f t="shared" si="78"/>
        <v>690000</v>
      </c>
      <c r="S647" s="154"/>
    </row>
    <row r="648" spans="1:19" s="97" customFormat="1" ht="60.75" customHeight="1">
      <c r="A648" s="740"/>
      <c r="B648" s="532"/>
      <c r="C648" s="773"/>
      <c r="D648" s="776"/>
      <c r="E648" s="532"/>
      <c r="F648" s="514"/>
      <c r="G648" s="754"/>
      <c r="H648" s="514"/>
      <c r="I648" s="152" t="s">
        <v>0</v>
      </c>
      <c r="J648" s="152" t="s">
        <v>552</v>
      </c>
      <c r="K648" s="152" t="s">
        <v>577</v>
      </c>
      <c r="L648" s="108" t="s">
        <v>7</v>
      </c>
      <c r="M648" s="105">
        <v>441325</v>
      </c>
      <c r="N648" s="105">
        <v>441325</v>
      </c>
      <c r="O648" s="106">
        <v>650000</v>
      </c>
      <c r="P648" s="109">
        <v>690000</v>
      </c>
      <c r="Q648" s="153">
        <v>690000</v>
      </c>
      <c r="R648" s="153">
        <v>690000</v>
      </c>
      <c r="S648" s="30">
        <v>3</v>
      </c>
    </row>
    <row r="649" spans="1:19" s="97" customFormat="1" ht="123.75" customHeight="1">
      <c r="A649" s="740"/>
      <c r="B649" s="536" t="s">
        <v>578</v>
      </c>
      <c r="C649" s="771" t="s">
        <v>579</v>
      </c>
      <c r="D649" s="774" t="s">
        <v>250</v>
      </c>
      <c r="E649" s="843" t="s">
        <v>580</v>
      </c>
      <c r="F649" s="760" t="s">
        <v>188</v>
      </c>
      <c r="G649" s="755">
        <v>44110</v>
      </c>
      <c r="H649" s="752" t="s">
        <v>195</v>
      </c>
      <c r="I649" s="108" t="s">
        <v>17</v>
      </c>
      <c r="J649" s="185" t="s">
        <v>16</v>
      </c>
      <c r="K649" s="108" t="s">
        <v>275</v>
      </c>
      <c r="L649" s="108" t="s">
        <v>56</v>
      </c>
      <c r="M649" s="193">
        <f t="shared" ref="M649:R649" si="79">M651+M650</f>
        <v>3144200</v>
      </c>
      <c r="N649" s="193">
        <f t="shared" si="79"/>
        <v>2740237.6</v>
      </c>
      <c r="O649" s="165">
        <f>O651+O650</f>
        <v>4000000</v>
      </c>
      <c r="P649" s="166">
        <f t="shared" si="79"/>
        <v>3200000</v>
      </c>
      <c r="Q649" s="167">
        <f t="shared" si="79"/>
        <v>3200000</v>
      </c>
      <c r="R649" s="167">
        <f t="shared" si="79"/>
        <v>3200000</v>
      </c>
      <c r="S649" s="154"/>
    </row>
    <row r="650" spans="1:19" s="97" customFormat="1" ht="23.25" customHeight="1">
      <c r="A650" s="740"/>
      <c r="B650" s="538"/>
      <c r="C650" s="772"/>
      <c r="D650" s="775"/>
      <c r="E650" s="843"/>
      <c r="F650" s="761"/>
      <c r="G650" s="762"/>
      <c r="H650" s="746"/>
      <c r="I650" s="108" t="s">
        <v>17</v>
      </c>
      <c r="J650" s="185" t="s">
        <v>16</v>
      </c>
      <c r="K650" s="108" t="s">
        <v>275</v>
      </c>
      <c r="L650" s="108" t="s">
        <v>8</v>
      </c>
      <c r="M650" s="193"/>
      <c r="N650" s="193"/>
      <c r="O650" s="165">
        <v>39600</v>
      </c>
      <c r="P650" s="166">
        <v>31700</v>
      </c>
      <c r="Q650" s="167">
        <v>31700</v>
      </c>
      <c r="R650" s="167">
        <v>31700</v>
      </c>
      <c r="S650" s="154">
        <v>3</v>
      </c>
    </row>
    <row r="651" spans="1:19" s="97" customFormat="1" ht="107.25" customHeight="1">
      <c r="A651" s="740"/>
      <c r="B651" s="757"/>
      <c r="C651" s="773"/>
      <c r="D651" s="776"/>
      <c r="E651" s="365" t="s">
        <v>276</v>
      </c>
      <c r="F651" s="114" t="s">
        <v>188</v>
      </c>
      <c r="G651" s="110">
        <v>40634</v>
      </c>
      <c r="H651" s="24" t="s">
        <v>195</v>
      </c>
      <c r="I651" s="108" t="s">
        <v>17</v>
      </c>
      <c r="J651" s="185" t="s">
        <v>16</v>
      </c>
      <c r="K651" s="108" t="s">
        <v>275</v>
      </c>
      <c r="L651" s="108" t="s">
        <v>9</v>
      </c>
      <c r="M651" s="105">
        <v>3144200</v>
      </c>
      <c r="N651" s="105">
        <v>2740237.6</v>
      </c>
      <c r="O651" s="106">
        <v>3960400</v>
      </c>
      <c r="P651" s="109">
        <v>3168300</v>
      </c>
      <c r="Q651" s="153">
        <v>3168300</v>
      </c>
      <c r="R651" s="167">
        <v>3168300</v>
      </c>
      <c r="S651" s="154">
        <v>3</v>
      </c>
    </row>
    <row r="652" spans="1:19" s="97" customFormat="1" ht="39.75" customHeight="1">
      <c r="A652" s="740"/>
      <c r="B652" s="530" t="s">
        <v>581</v>
      </c>
      <c r="C652" s="771" t="s">
        <v>582</v>
      </c>
      <c r="D652" s="774" t="s">
        <v>583</v>
      </c>
      <c r="E652" s="844" t="s">
        <v>584</v>
      </c>
      <c r="F652" s="774" t="s">
        <v>188</v>
      </c>
      <c r="G652" s="755">
        <v>38718</v>
      </c>
      <c r="H652" s="752" t="s">
        <v>195</v>
      </c>
      <c r="I652" s="108" t="s">
        <v>17</v>
      </c>
      <c r="J652" s="185" t="s">
        <v>16</v>
      </c>
      <c r="K652" s="108" t="s">
        <v>585</v>
      </c>
      <c r="L652" s="108" t="s">
        <v>56</v>
      </c>
      <c r="M652" s="193">
        <f t="shared" ref="M652:R652" si="80">M653+M654</f>
        <v>559600</v>
      </c>
      <c r="N652" s="193">
        <f t="shared" si="80"/>
        <v>522600</v>
      </c>
      <c r="O652" s="193">
        <f t="shared" si="80"/>
        <v>582000</v>
      </c>
      <c r="P652" s="193">
        <f t="shared" si="80"/>
        <v>564100</v>
      </c>
      <c r="Q652" s="193">
        <f t="shared" si="80"/>
        <v>564100</v>
      </c>
      <c r="R652" s="193">
        <f t="shared" si="80"/>
        <v>564100</v>
      </c>
      <c r="S652" s="154"/>
    </row>
    <row r="653" spans="1:19" s="97" customFormat="1" ht="55.5" customHeight="1">
      <c r="A653" s="740"/>
      <c r="B653" s="531"/>
      <c r="C653" s="772"/>
      <c r="D653" s="775"/>
      <c r="E653" s="844"/>
      <c r="F653" s="776"/>
      <c r="G653" s="762"/>
      <c r="H653" s="746"/>
      <c r="I653" s="108" t="s">
        <v>17</v>
      </c>
      <c r="J653" s="185" t="s">
        <v>16</v>
      </c>
      <c r="K653" s="108" t="s">
        <v>585</v>
      </c>
      <c r="L653" s="108" t="s">
        <v>586</v>
      </c>
      <c r="M653" s="105">
        <v>554000</v>
      </c>
      <c r="N653" s="105">
        <v>517589</v>
      </c>
      <c r="O653" s="106">
        <v>576300</v>
      </c>
      <c r="P653" s="109">
        <v>558500</v>
      </c>
      <c r="Q653" s="153">
        <v>558500</v>
      </c>
      <c r="R653" s="153">
        <v>558500</v>
      </c>
      <c r="S653" s="154">
        <v>3</v>
      </c>
    </row>
    <row r="654" spans="1:19" s="97" customFormat="1" ht="134.25" customHeight="1">
      <c r="A654" s="740"/>
      <c r="B654" s="532"/>
      <c r="C654" s="773"/>
      <c r="D654" s="776"/>
      <c r="E654" s="366" t="s">
        <v>587</v>
      </c>
      <c r="F654" s="168" t="s">
        <v>188</v>
      </c>
      <c r="G654" s="110">
        <v>41640</v>
      </c>
      <c r="H654" s="126" t="s">
        <v>195</v>
      </c>
      <c r="I654" s="108" t="s">
        <v>17</v>
      </c>
      <c r="J654" s="185" t="s">
        <v>16</v>
      </c>
      <c r="K654" s="108" t="s">
        <v>585</v>
      </c>
      <c r="L654" s="108" t="s">
        <v>8</v>
      </c>
      <c r="M654" s="105">
        <v>5600</v>
      </c>
      <c r="N654" s="105">
        <v>5011</v>
      </c>
      <c r="O654" s="106">
        <v>5700</v>
      </c>
      <c r="P654" s="109">
        <v>5600</v>
      </c>
      <c r="Q654" s="153">
        <v>5600</v>
      </c>
      <c r="R654" s="153">
        <v>5600</v>
      </c>
      <c r="S654" s="154">
        <v>3</v>
      </c>
    </row>
    <row r="655" spans="1:19" s="97" customFormat="1" ht="36" customHeight="1">
      <c r="A655" s="740"/>
      <c r="B655" s="530" t="s">
        <v>588</v>
      </c>
      <c r="C655" s="771" t="s">
        <v>589</v>
      </c>
      <c r="D655" s="774" t="s">
        <v>250</v>
      </c>
      <c r="E655" s="530" t="s">
        <v>590</v>
      </c>
      <c r="F655" s="744" t="s">
        <v>188</v>
      </c>
      <c r="G655" s="784">
        <v>44365</v>
      </c>
      <c r="H655" s="752" t="s">
        <v>327</v>
      </c>
      <c r="I655" s="108" t="s">
        <v>17</v>
      </c>
      <c r="J655" s="185" t="s">
        <v>16</v>
      </c>
      <c r="K655" s="108" t="s">
        <v>591</v>
      </c>
      <c r="L655" s="108" t="s">
        <v>56</v>
      </c>
      <c r="M655" s="193">
        <f t="shared" ref="M655:R655" si="81">M656</f>
        <v>0</v>
      </c>
      <c r="N655" s="193">
        <f t="shared" si="81"/>
        <v>0</v>
      </c>
      <c r="O655" s="165">
        <f t="shared" si="81"/>
        <v>418000</v>
      </c>
      <c r="P655" s="166">
        <f t="shared" si="81"/>
        <v>0</v>
      </c>
      <c r="Q655" s="167">
        <f t="shared" si="81"/>
        <v>0</v>
      </c>
      <c r="R655" s="167">
        <f t="shared" si="81"/>
        <v>0</v>
      </c>
      <c r="S655" s="154"/>
    </row>
    <row r="656" spans="1:19" s="97" customFormat="1" ht="51.75" customHeight="1">
      <c r="A656" s="740"/>
      <c r="B656" s="532"/>
      <c r="C656" s="773"/>
      <c r="D656" s="776"/>
      <c r="E656" s="532"/>
      <c r="F656" s="514"/>
      <c r="G656" s="514"/>
      <c r="H656" s="746"/>
      <c r="I656" s="108" t="s">
        <v>17</v>
      </c>
      <c r="J656" s="185" t="s">
        <v>16</v>
      </c>
      <c r="K656" s="108" t="s">
        <v>591</v>
      </c>
      <c r="L656" s="108" t="s">
        <v>9</v>
      </c>
      <c r="M656" s="105"/>
      <c r="N656" s="105"/>
      <c r="O656" s="106">
        <v>418000</v>
      </c>
      <c r="P656" s="169"/>
      <c r="Q656" s="170">
        <v>0</v>
      </c>
      <c r="R656" s="170">
        <v>0</v>
      </c>
      <c r="S656" s="154">
        <v>3</v>
      </c>
    </row>
    <row r="657" spans="1:19" s="97" customFormat="1" ht="57" customHeight="1">
      <c r="A657" s="740"/>
      <c r="B657" s="845" t="s">
        <v>592</v>
      </c>
      <c r="C657" s="533" t="s">
        <v>593</v>
      </c>
      <c r="D657" s="744" t="s">
        <v>250</v>
      </c>
      <c r="E657" s="536" t="s">
        <v>594</v>
      </c>
      <c r="F657" s="752" t="s">
        <v>188</v>
      </c>
      <c r="G657" s="755">
        <v>44278</v>
      </c>
      <c r="H657" s="752" t="s">
        <v>559</v>
      </c>
      <c r="I657" s="104" t="s">
        <v>17</v>
      </c>
      <c r="J657" s="108" t="s">
        <v>2</v>
      </c>
      <c r="K657" s="104" t="s">
        <v>595</v>
      </c>
      <c r="L657" s="108" t="s">
        <v>56</v>
      </c>
      <c r="M657" s="105">
        <f t="shared" ref="M657:R657" si="82">SUM(M658:M661)</f>
        <v>6811500</v>
      </c>
      <c r="N657" s="105">
        <f t="shared" si="82"/>
        <v>6542100</v>
      </c>
      <c r="O657" s="105">
        <f>SUM(O658:O661)</f>
        <v>7017000</v>
      </c>
      <c r="P657" s="105">
        <f>SUM(P658:P661)</f>
        <v>6696000</v>
      </c>
      <c r="Q657" s="105">
        <f t="shared" si="82"/>
        <v>6696000</v>
      </c>
      <c r="R657" s="105">
        <f t="shared" si="82"/>
        <v>6696000</v>
      </c>
      <c r="S657" s="111"/>
    </row>
    <row r="658" spans="1:19" s="97" customFormat="1" ht="22.5" customHeight="1">
      <c r="A658" s="740"/>
      <c r="B658" s="845"/>
      <c r="C658" s="534"/>
      <c r="D658" s="513"/>
      <c r="E658" s="538"/>
      <c r="F658" s="745"/>
      <c r="G658" s="747"/>
      <c r="H658" s="745"/>
      <c r="I658" s="103" t="s">
        <v>17</v>
      </c>
      <c r="J658" s="103" t="s">
        <v>2</v>
      </c>
      <c r="K658" s="152" t="s">
        <v>595</v>
      </c>
      <c r="L658" s="103" t="s">
        <v>8</v>
      </c>
      <c r="M658" s="105">
        <v>80000</v>
      </c>
      <c r="N658" s="105">
        <v>52532.66</v>
      </c>
      <c r="O658" s="106">
        <v>69500</v>
      </c>
      <c r="P658" s="107">
        <v>56000</v>
      </c>
      <c r="Q658" s="106">
        <v>56000</v>
      </c>
      <c r="R658" s="106">
        <v>56000</v>
      </c>
      <c r="S658" s="30">
        <v>3</v>
      </c>
    </row>
    <row r="659" spans="1:19" s="97" customFormat="1" ht="24.75" customHeight="1">
      <c r="A659" s="740"/>
      <c r="B659" s="845"/>
      <c r="C659" s="534"/>
      <c r="D659" s="513"/>
      <c r="E659" s="538"/>
      <c r="F659" s="745"/>
      <c r="G659" s="747"/>
      <c r="H659" s="745"/>
      <c r="I659" s="103" t="s">
        <v>17</v>
      </c>
      <c r="J659" s="103" t="s">
        <v>2</v>
      </c>
      <c r="K659" s="152" t="s">
        <v>595</v>
      </c>
      <c r="L659" s="103" t="s">
        <v>21</v>
      </c>
      <c r="M659" s="105">
        <v>960000</v>
      </c>
      <c r="N659" s="105">
        <v>951444.17</v>
      </c>
      <c r="O659" s="106">
        <v>900000</v>
      </c>
      <c r="P659" s="107">
        <v>900000</v>
      </c>
      <c r="Q659" s="106">
        <v>900000</v>
      </c>
      <c r="R659" s="106">
        <v>900000</v>
      </c>
      <c r="S659" s="30">
        <v>3</v>
      </c>
    </row>
    <row r="660" spans="1:19" s="97" customFormat="1" ht="18.75" customHeight="1">
      <c r="A660" s="740"/>
      <c r="B660" s="845"/>
      <c r="C660" s="534"/>
      <c r="D660" s="513"/>
      <c r="E660" s="538"/>
      <c r="F660" s="745"/>
      <c r="G660" s="747"/>
      <c r="H660" s="745"/>
      <c r="I660" s="103" t="s">
        <v>17</v>
      </c>
      <c r="J660" s="103" t="s">
        <v>2</v>
      </c>
      <c r="K660" s="152" t="s">
        <v>595</v>
      </c>
      <c r="L660" s="103" t="s">
        <v>586</v>
      </c>
      <c r="M660" s="105">
        <v>5770600</v>
      </c>
      <c r="N660" s="105">
        <v>5537223.1699999999</v>
      </c>
      <c r="O660" s="106">
        <v>5747500</v>
      </c>
      <c r="P660" s="109">
        <v>5600000</v>
      </c>
      <c r="Q660" s="153">
        <v>5600000</v>
      </c>
      <c r="R660" s="106">
        <v>5600000</v>
      </c>
      <c r="S660" s="154">
        <v>3</v>
      </c>
    </row>
    <row r="661" spans="1:19" s="97" customFormat="1" ht="36" customHeight="1">
      <c r="A661" s="740"/>
      <c r="B661" s="845"/>
      <c r="C661" s="535"/>
      <c r="D661" s="514"/>
      <c r="E661" s="537"/>
      <c r="F661" s="746"/>
      <c r="G661" s="762"/>
      <c r="H661" s="746"/>
      <c r="I661" s="103" t="s">
        <v>17</v>
      </c>
      <c r="J661" s="103" t="s">
        <v>2</v>
      </c>
      <c r="K661" s="152" t="s">
        <v>595</v>
      </c>
      <c r="L661" s="103" t="s">
        <v>520</v>
      </c>
      <c r="M661" s="105">
        <v>900</v>
      </c>
      <c r="N661" s="105">
        <v>900</v>
      </c>
      <c r="O661" s="106">
        <v>300000</v>
      </c>
      <c r="P661" s="109">
        <v>140000</v>
      </c>
      <c r="Q661" s="153">
        <v>140000</v>
      </c>
      <c r="R661" s="106">
        <v>140000</v>
      </c>
      <c r="S661" s="154">
        <v>3</v>
      </c>
    </row>
    <row r="662" spans="1:19" s="97" customFormat="1" ht="125.25" customHeight="1">
      <c r="A662" s="740"/>
      <c r="B662" s="536" t="s">
        <v>596</v>
      </c>
      <c r="C662" s="533" t="s">
        <v>597</v>
      </c>
      <c r="D662" s="744" t="s">
        <v>583</v>
      </c>
      <c r="E662" s="308" t="s">
        <v>576</v>
      </c>
      <c r="F662" s="126" t="s">
        <v>598</v>
      </c>
      <c r="G662" s="110">
        <v>38718</v>
      </c>
      <c r="H662" s="126" t="s">
        <v>559</v>
      </c>
      <c r="I662" s="152" t="s">
        <v>17</v>
      </c>
      <c r="J662" s="152" t="s">
        <v>2</v>
      </c>
      <c r="K662" s="152" t="s">
        <v>599</v>
      </c>
      <c r="L662" s="152" t="s">
        <v>56</v>
      </c>
      <c r="M662" s="105">
        <f t="shared" ref="M662:R662" si="83">M663</f>
        <v>10774829</v>
      </c>
      <c r="N662" s="105">
        <f t="shared" si="83"/>
        <v>4006436</v>
      </c>
      <c r="O662" s="106">
        <f>O663</f>
        <v>12622793</v>
      </c>
      <c r="P662" s="107">
        <f t="shared" si="83"/>
        <v>8949400</v>
      </c>
      <c r="Q662" s="106">
        <f t="shared" si="83"/>
        <v>8949400</v>
      </c>
      <c r="R662" s="106">
        <f t="shared" si="83"/>
        <v>4474700</v>
      </c>
      <c r="S662" s="30"/>
    </row>
    <row r="663" spans="1:19" s="97" customFormat="1" ht="120.75" customHeight="1">
      <c r="A663" s="740"/>
      <c r="B663" s="532"/>
      <c r="C663" s="535"/>
      <c r="D663" s="514"/>
      <c r="E663" s="361" t="s">
        <v>594</v>
      </c>
      <c r="F663" s="126" t="s">
        <v>598</v>
      </c>
      <c r="G663" s="110">
        <v>44278</v>
      </c>
      <c r="H663" s="126" t="s">
        <v>559</v>
      </c>
      <c r="I663" s="129" t="s">
        <v>17</v>
      </c>
      <c r="J663" s="129" t="s">
        <v>2</v>
      </c>
      <c r="K663" s="152" t="s">
        <v>599</v>
      </c>
      <c r="L663" s="103" t="s">
        <v>600</v>
      </c>
      <c r="M663" s="105">
        <v>10774829</v>
      </c>
      <c r="N663" s="105">
        <v>4006436</v>
      </c>
      <c r="O663" s="106">
        <v>12622793</v>
      </c>
      <c r="P663" s="107">
        <v>8949400</v>
      </c>
      <c r="Q663" s="106">
        <v>8949400</v>
      </c>
      <c r="R663" s="106">
        <v>4474700</v>
      </c>
      <c r="S663" s="30">
        <v>3</v>
      </c>
    </row>
    <row r="664" spans="1:19" s="97" customFormat="1" ht="71.25" customHeight="1">
      <c r="A664" s="740"/>
      <c r="B664" s="781" t="s">
        <v>601</v>
      </c>
      <c r="C664" s="533" t="s">
        <v>602</v>
      </c>
      <c r="D664" s="744" t="s">
        <v>505</v>
      </c>
      <c r="E664" s="604" t="s">
        <v>603</v>
      </c>
      <c r="F664" s="752" t="s">
        <v>188</v>
      </c>
      <c r="G664" s="755">
        <v>39083</v>
      </c>
      <c r="H664" s="24" t="s">
        <v>195</v>
      </c>
      <c r="I664" s="108" t="s">
        <v>17</v>
      </c>
      <c r="J664" s="108" t="s">
        <v>2</v>
      </c>
      <c r="K664" s="103" t="s">
        <v>604</v>
      </c>
      <c r="L664" s="108" t="s">
        <v>56</v>
      </c>
      <c r="M664" s="105">
        <f t="shared" ref="M664:R664" si="84">M665+M666</f>
        <v>9607500</v>
      </c>
      <c r="N664" s="105">
        <f t="shared" si="84"/>
        <v>9607500</v>
      </c>
      <c r="O664" s="106">
        <f t="shared" si="84"/>
        <v>10946000</v>
      </c>
      <c r="P664" s="109">
        <f t="shared" si="84"/>
        <v>11318100</v>
      </c>
      <c r="Q664" s="153">
        <f t="shared" si="84"/>
        <v>11318100</v>
      </c>
      <c r="R664" s="153">
        <f t="shared" si="84"/>
        <v>11318100</v>
      </c>
      <c r="S664" s="118"/>
    </row>
    <row r="665" spans="1:19" s="97" customFormat="1" ht="39.75" customHeight="1">
      <c r="A665" s="740"/>
      <c r="B665" s="814"/>
      <c r="C665" s="534"/>
      <c r="D665" s="513"/>
      <c r="E665" s="604"/>
      <c r="F665" s="746"/>
      <c r="G665" s="762"/>
      <c r="H665" s="171"/>
      <c r="I665" s="152" t="s">
        <v>17</v>
      </c>
      <c r="J665" s="152" t="s">
        <v>2</v>
      </c>
      <c r="K665" s="103" t="s">
        <v>604</v>
      </c>
      <c r="L665" s="103" t="s">
        <v>8</v>
      </c>
      <c r="M665" s="105">
        <v>96700</v>
      </c>
      <c r="N665" s="105">
        <v>96700</v>
      </c>
      <c r="O665" s="106">
        <v>108400</v>
      </c>
      <c r="P665" s="107">
        <v>112060</v>
      </c>
      <c r="Q665" s="106">
        <v>112060</v>
      </c>
      <c r="R665" s="106">
        <v>112060</v>
      </c>
      <c r="S665" s="30">
        <v>3</v>
      </c>
    </row>
    <row r="666" spans="1:19" s="97" customFormat="1" ht="107.25" customHeight="1">
      <c r="A666" s="740"/>
      <c r="B666" s="815"/>
      <c r="C666" s="535"/>
      <c r="D666" s="514"/>
      <c r="E666" s="320" t="s">
        <v>605</v>
      </c>
      <c r="F666" s="24" t="s">
        <v>188</v>
      </c>
      <c r="G666" s="110">
        <v>43101</v>
      </c>
      <c r="H666" s="24" t="s">
        <v>195</v>
      </c>
      <c r="I666" s="152" t="s">
        <v>17</v>
      </c>
      <c r="J666" s="152" t="s">
        <v>2</v>
      </c>
      <c r="K666" s="103" t="s">
        <v>604</v>
      </c>
      <c r="L666" s="103" t="s">
        <v>9</v>
      </c>
      <c r="M666" s="105">
        <v>9510800</v>
      </c>
      <c r="N666" s="105">
        <v>9510800</v>
      </c>
      <c r="O666" s="106">
        <v>10837600</v>
      </c>
      <c r="P666" s="107">
        <v>11206040</v>
      </c>
      <c r="Q666" s="106">
        <v>11206040</v>
      </c>
      <c r="R666" s="106">
        <v>11206040</v>
      </c>
      <c r="S666" s="30">
        <v>3</v>
      </c>
    </row>
    <row r="667" spans="1:19" s="97" customFormat="1" ht="119.25" customHeight="1">
      <c r="A667" s="740"/>
      <c r="B667" s="536" t="s">
        <v>606</v>
      </c>
      <c r="C667" s="533" t="s">
        <v>607</v>
      </c>
      <c r="D667" s="744" t="s">
        <v>608</v>
      </c>
      <c r="E667" s="801" t="s">
        <v>609</v>
      </c>
      <c r="F667" s="752" t="s">
        <v>188</v>
      </c>
      <c r="G667" s="755">
        <v>40030</v>
      </c>
      <c r="H667" s="24" t="s">
        <v>195</v>
      </c>
      <c r="I667" s="152" t="s">
        <v>17</v>
      </c>
      <c r="J667" s="152" t="s">
        <v>610</v>
      </c>
      <c r="K667" s="152" t="s">
        <v>611</v>
      </c>
      <c r="L667" s="152" t="s">
        <v>56</v>
      </c>
      <c r="M667" s="105">
        <f>M670+M668+M669</f>
        <v>1455300</v>
      </c>
      <c r="N667" s="105">
        <f>+N670+N668+N669</f>
        <v>1453999</v>
      </c>
      <c r="O667" s="106">
        <f>O668+O669+O670</f>
        <v>1484200</v>
      </c>
      <c r="P667" s="107">
        <f>P668+P669+P670</f>
        <v>1633300</v>
      </c>
      <c r="Q667" s="106">
        <f>Q668+Q669+Q670</f>
        <v>1633300</v>
      </c>
      <c r="R667" s="106">
        <f>R668+R669+R670</f>
        <v>1633300</v>
      </c>
      <c r="S667" s="118"/>
    </row>
    <row r="668" spans="1:19" s="97" customFormat="1" ht="18" customHeight="1">
      <c r="A668" s="740"/>
      <c r="B668" s="531"/>
      <c r="C668" s="534"/>
      <c r="D668" s="513"/>
      <c r="E668" s="801"/>
      <c r="F668" s="746"/>
      <c r="G668" s="762"/>
      <c r="H668" s="171"/>
      <c r="I668" s="130" t="s">
        <v>17</v>
      </c>
      <c r="J668" s="130" t="s">
        <v>610</v>
      </c>
      <c r="K668" s="152" t="s">
        <v>611</v>
      </c>
      <c r="L668" s="103" t="s">
        <v>554</v>
      </c>
      <c r="M668" s="105">
        <v>1010469.37</v>
      </c>
      <c r="N668" s="105">
        <v>1010469.37</v>
      </c>
      <c r="O668" s="106">
        <v>1005000</v>
      </c>
      <c r="P668" s="107">
        <v>1120000</v>
      </c>
      <c r="Q668" s="106">
        <v>1120000</v>
      </c>
      <c r="R668" s="106">
        <v>1120000</v>
      </c>
      <c r="S668" s="30">
        <v>3</v>
      </c>
    </row>
    <row r="669" spans="1:19" s="97" customFormat="1" ht="18" customHeight="1">
      <c r="A669" s="740"/>
      <c r="B669" s="531"/>
      <c r="C669" s="534"/>
      <c r="D669" s="513"/>
      <c r="E669" s="536" t="s">
        <v>612</v>
      </c>
      <c r="F669" s="752" t="s">
        <v>188</v>
      </c>
      <c r="G669" s="755">
        <v>41275</v>
      </c>
      <c r="H669" s="24" t="s">
        <v>195</v>
      </c>
      <c r="I669" s="130" t="s">
        <v>17</v>
      </c>
      <c r="J669" s="130" t="s">
        <v>610</v>
      </c>
      <c r="K669" s="152" t="s">
        <v>611</v>
      </c>
      <c r="L669" s="103" t="s">
        <v>555</v>
      </c>
      <c r="M669" s="105">
        <v>304530.63</v>
      </c>
      <c r="N669" s="105">
        <v>304530.63</v>
      </c>
      <c r="O669" s="106">
        <v>303500</v>
      </c>
      <c r="P669" s="107">
        <v>338000</v>
      </c>
      <c r="Q669" s="106">
        <v>338000</v>
      </c>
      <c r="R669" s="106">
        <v>338000</v>
      </c>
      <c r="S669" s="30">
        <v>3</v>
      </c>
    </row>
    <row r="670" spans="1:19" s="97" customFormat="1" ht="89.25" customHeight="1">
      <c r="A670" s="740"/>
      <c r="B670" s="532"/>
      <c r="C670" s="535"/>
      <c r="D670" s="514"/>
      <c r="E670" s="538"/>
      <c r="F670" s="746"/>
      <c r="G670" s="762"/>
      <c r="H670" s="172"/>
      <c r="I670" s="130" t="s">
        <v>17</v>
      </c>
      <c r="J670" s="130" t="s">
        <v>610</v>
      </c>
      <c r="K670" s="130" t="s">
        <v>611</v>
      </c>
      <c r="L670" s="103" t="s">
        <v>8</v>
      </c>
      <c r="M670" s="105">
        <v>140300</v>
      </c>
      <c r="N670" s="105">
        <v>138999</v>
      </c>
      <c r="O670" s="106">
        <v>175700</v>
      </c>
      <c r="P670" s="107">
        <v>175300</v>
      </c>
      <c r="Q670" s="106">
        <v>175300</v>
      </c>
      <c r="R670" s="106">
        <v>175300</v>
      </c>
      <c r="S670" s="30">
        <v>3</v>
      </c>
    </row>
    <row r="671" spans="1:19" s="97" customFormat="1" hidden="1">
      <c r="A671" s="740"/>
      <c r="B671" s="326"/>
      <c r="C671" s="44"/>
      <c r="D671" s="44"/>
      <c r="E671" s="367"/>
      <c r="M671" s="173"/>
      <c r="N671" s="173"/>
      <c r="O671" s="174"/>
      <c r="P671" s="175"/>
      <c r="Q671" s="175"/>
      <c r="R671" s="175"/>
    </row>
    <row r="672" spans="1:19" s="373" customFormat="1" ht="15" customHeight="1">
      <c r="A672" s="742"/>
      <c r="B672" s="858" t="s">
        <v>1213</v>
      </c>
      <c r="C672" s="859"/>
      <c r="D672" s="859"/>
      <c r="E672" s="859"/>
      <c r="F672" s="859"/>
      <c r="G672" s="859"/>
      <c r="H672" s="859"/>
      <c r="I672" s="859"/>
      <c r="J672" s="859"/>
      <c r="K672" s="859"/>
      <c r="L672" s="860"/>
      <c r="M672" s="400">
        <f>M372</f>
        <v>640830229</v>
      </c>
      <c r="N672" s="400">
        <f t="shared" ref="N672:R672" si="85">N372</f>
        <v>620807036.80999994</v>
      </c>
      <c r="O672" s="401">
        <f t="shared" si="85"/>
        <v>693465206.39999998</v>
      </c>
      <c r="P672" s="402">
        <f>P372</f>
        <v>715122100</v>
      </c>
      <c r="Q672" s="401">
        <f t="shared" si="85"/>
        <v>674761300</v>
      </c>
      <c r="R672" s="401">
        <f t="shared" si="85"/>
        <v>668255400</v>
      </c>
      <c r="S672" s="403"/>
    </row>
    <row r="673" spans="1:27" s="378" customFormat="1" ht="15" customHeight="1">
      <c r="A673" s="503" t="s">
        <v>1243</v>
      </c>
      <c r="B673" s="503"/>
      <c r="C673" s="503"/>
      <c r="D673" s="503"/>
      <c r="E673" s="503"/>
      <c r="F673" s="503"/>
      <c r="G673" s="503"/>
      <c r="H673" s="503"/>
      <c r="I673" s="503"/>
      <c r="J673" s="503"/>
      <c r="K673" s="503"/>
      <c r="L673" s="503"/>
      <c r="M673" s="503"/>
      <c r="N673" s="503"/>
      <c r="O673" s="504"/>
      <c r="P673" s="504"/>
      <c r="Q673" s="504"/>
      <c r="R673" s="504"/>
      <c r="S673" s="504"/>
      <c r="T673" s="377"/>
    </row>
    <row r="674" spans="1:27" ht="11.25" customHeight="1">
      <c r="A674" s="505" t="s">
        <v>24</v>
      </c>
      <c r="B674" s="507" t="s">
        <v>245</v>
      </c>
      <c r="C674" s="505" t="s">
        <v>18</v>
      </c>
      <c r="D674" s="505" t="s">
        <v>133</v>
      </c>
      <c r="E674" s="510" t="s">
        <v>10</v>
      </c>
      <c r="F674" s="505" t="s">
        <v>11</v>
      </c>
      <c r="G674" s="505" t="s">
        <v>163</v>
      </c>
      <c r="H674" s="515" t="s">
        <v>23</v>
      </c>
      <c r="I674" s="516" t="s">
        <v>12</v>
      </c>
      <c r="J674" s="516" t="s">
        <v>13</v>
      </c>
      <c r="K674" s="516" t="s">
        <v>14</v>
      </c>
      <c r="L674" s="516" t="s">
        <v>15</v>
      </c>
      <c r="M674" s="518" t="s">
        <v>71</v>
      </c>
      <c r="N674" s="519"/>
      <c r="O674" s="519"/>
      <c r="P674" s="519"/>
      <c r="Q674" s="520"/>
      <c r="R674" s="521"/>
      <c r="S674" s="505" t="s">
        <v>1</v>
      </c>
      <c r="T674" s="50"/>
      <c r="U674" s="51"/>
    </row>
    <row r="675" spans="1:27" ht="12.75" customHeight="1">
      <c r="A675" s="506"/>
      <c r="B675" s="507"/>
      <c r="C675" s="506"/>
      <c r="D675" s="506"/>
      <c r="E675" s="511"/>
      <c r="F675" s="506"/>
      <c r="G675" s="513"/>
      <c r="H675" s="515"/>
      <c r="I675" s="516"/>
      <c r="J675" s="516"/>
      <c r="K675" s="516"/>
      <c r="L675" s="516"/>
      <c r="M675" s="522">
        <v>2020</v>
      </c>
      <c r="N675" s="523"/>
      <c r="O675" s="505">
        <v>2021</v>
      </c>
      <c r="P675" s="505">
        <v>2022</v>
      </c>
      <c r="Q675" s="505">
        <v>2023</v>
      </c>
      <c r="R675" s="505">
        <v>2024</v>
      </c>
      <c r="S675" s="506"/>
    </row>
    <row r="676" spans="1:27" ht="110.25" customHeight="1">
      <c r="A676" s="506"/>
      <c r="B676" s="508"/>
      <c r="C676" s="509"/>
      <c r="D676" s="509"/>
      <c r="E676" s="512"/>
      <c r="F676" s="506"/>
      <c r="G676" s="514"/>
      <c r="H676" s="505"/>
      <c r="I676" s="517"/>
      <c r="J676" s="517"/>
      <c r="K676" s="517"/>
      <c r="L676" s="517"/>
      <c r="M676" s="301" t="s">
        <v>25</v>
      </c>
      <c r="N676" s="301" t="s">
        <v>26</v>
      </c>
      <c r="O676" s="506"/>
      <c r="P676" s="506"/>
      <c r="Q676" s="506"/>
      <c r="R676" s="506"/>
      <c r="S676" s="506"/>
      <c r="T676" s="52"/>
      <c r="U676" s="52"/>
      <c r="V676" s="52"/>
      <c r="W676" s="52"/>
      <c r="X676" s="52"/>
      <c r="Y676" s="45"/>
      <c r="Z676" s="45"/>
      <c r="AA676" s="45"/>
    </row>
    <row r="677" spans="1:27" s="45" customFormat="1">
      <c r="A677" s="1">
        <v>1</v>
      </c>
      <c r="B677" s="315">
        <v>2</v>
      </c>
      <c r="C677" s="5">
        <v>3</v>
      </c>
      <c r="D677" s="1">
        <v>4</v>
      </c>
      <c r="E677" s="352">
        <v>5</v>
      </c>
      <c r="F677" s="1">
        <v>6</v>
      </c>
      <c r="G677" s="1">
        <v>7</v>
      </c>
      <c r="H677" s="53" t="s">
        <v>45</v>
      </c>
      <c r="I677" s="53" t="s">
        <v>46</v>
      </c>
      <c r="J677" s="53" t="s">
        <v>17</v>
      </c>
      <c r="K677" s="53" t="s">
        <v>47</v>
      </c>
      <c r="L677" s="1">
        <v>12</v>
      </c>
      <c r="M677" s="1">
        <v>13</v>
      </c>
      <c r="N677" s="1">
        <v>14</v>
      </c>
      <c r="O677" s="1">
        <v>15</v>
      </c>
      <c r="P677" s="1">
        <v>16</v>
      </c>
      <c r="Q677" s="1">
        <v>17</v>
      </c>
      <c r="R677" s="1">
        <v>18</v>
      </c>
      <c r="S677" s="1">
        <v>19</v>
      </c>
      <c r="T677" s="52"/>
      <c r="U677" s="52"/>
      <c r="V677" s="52"/>
      <c r="W677" s="52"/>
      <c r="X677" s="52"/>
    </row>
    <row r="678" spans="1:27" customFormat="1" ht="15" customHeight="1">
      <c r="A678" s="485">
        <v>766</v>
      </c>
      <c r="B678" s="499" t="s">
        <v>648</v>
      </c>
      <c r="C678" s="490" t="s">
        <v>1214</v>
      </c>
      <c r="D678" s="410" t="s">
        <v>1215</v>
      </c>
      <c r="E678" s="524" t="s">
        <v>1216</v>
      </c>
      <c r="F678" s="527" t="s">
        <v>1217</v>
      </c>
      <c r="G678" s="527" t="s">
        <v>1218</v>
      </c>
      <c r="H678" s="411" t="s">
        <v>559</v>
      </c>
      <c r="I678" s="412" t="s">
        <v>3</v>
      </c>
      <c r="J678" s="412" t="s">
        <v>614</v>
      </c>
      <c r="K678" s="412" t="s">
        <v>55</v>
      </c>
      <c r="L678" s="412" t="s">
        <v>56</v>
      </c>
      <c r="M678" s="413">
        <f t="shared" ref="M678:R678" si="86">SUM(M679:M681)</f>
        <v>4854800</v>
      </c>
      <c r="N678" s="413">
        <f t="shared" si="86"/>
        <v>4851448.7699999996</v>
      </c>
      <c r="O678" s="413">
        <f t="shared" si="86"/>
        <v>5433500</v>
      </c>
      <c r="P678" s="413">
        <f t="shared" si="86"/>
        <v>6602100</v>
      </c>
      <c r="Q678" s="413">
        <f t="shared" si="86"/>
        <v>6602100</v>
      </c>
      <c r="R678" s="413">
        <f t="shared" si="86"/>
        <v>6602100</v>
      </c>
      <c r="S678" s="453">
        <v>3</v>
      </c>
    </row>
    <row r="679" spans="1:27" customFormat="1" ht="15" customHeight="1">
      <c r="A679" s="486"/>
      <c r="B679" s="488"/>
      <c r="C679" s="491"/>
      <c r="D679" s="349"/>
      <c r="E679" s="525"/>
      <c r="F679" s="528"/>
      <c r="G679" s="528"/>
      <c r="H679" s="414"/>
      <c r="I679" s="415" t="s">
        <v>3</v>
      </c>
      <c r="J679" s="415" t="s">
        <v>614</v>
      </c>
      <c r="K679" s="415" t="s">
        <v>652</v>
      </c>
      <c r="L679" s="415" t="s">
        <v>554</v>
      </c>
      <c r="M679" s="416">
        <v>3739600</v>
      </c>
      <c r="N679" s="416">
        <v>3739449.39</v>
      </c>
      <c r="O679" s="416">
        <v>4172700</v>
      </c>
      <c r="P679" s="416">
        <v>5070700</v>
      </c>
      <c r="Q679" s="416">
        <v>5070700</v>
      </c>
      <c r="R679" s="416">
        <v>5070700</v>
      </c>
      <c r="S679" s="454">
        <v>3</v>
      </c>
    </row>
    <row r="680" spans="1:27" customFormat="1" ht="15" customHeight="1">
      <c r="A680" s="486"/>
      <c r="B680" s="488"/>
      <c r="C680" s="491"/>
      <c r="D680" s="349"/>
      <c r="E680" s="525"/>
      <c r="F680" s="528"/>
      <c r="G680" s="528"/>
      <c r="H680" s="414"/>
      <c r="I680" s="415" t="s">
        <v>3</v>
      </c>
      <c r="J680" s="415" t="s">
        <v>614</v>
      </c>
      <c r="K680" s="415" t="s">
        <v>652</v>
      </c>
      <c r="L680" s="415" t="s">
        <v>619</v>
      </c>
      <c r="M680" s="416">
        <v>1100</v>
      </c>
      <c r="N680" s="416">
        <v>600</v>
      </c>
      <c r="O680" s="416">
        <v>600</v>
      </c>
      <c r="P680" s="416">
        <v>0</v>
      </c>
      <c r="Q680" s="416">
        <v>0</v>
      </c>
      <c r="R680" s="416">
        <v>0</v>
      </c>
      <c r="S680" s="454">
        <v>3</v>
      </c>
    </row>
    <row r="681" spans="1:27" customFormat="1" ht="15" customHeight="1">
      <c r="A681" s="487"/>
      <c r="B681" s="489"/>
      <c r="C681" s="492"/>
      <c r="D681" s="417"/>
      <c r="E681" s="526"/>
      <c r="F681" s="529"/>
      <c r="G681" s="529"/>
      <c r="H681" s="418"/>
      <c r="I681" s="415" t="s">
        <v>3</v>
      </c>
      <c r="J681" s="415" t="s">
        <v>614</v>
      </c>
      <c r="K681" s="415" t="s">
        <v>652</v>
      </c>
      <c r="L681" s="415" t="s">
        <v>555</v>
      </c>
      <c r="M681" s="416">
        <v>1114100</v>
      </c>
      <c r="N681" s="416">
        <v>1111399.3799999999</v>
      </c>
      <c r="O681" s="416">
        <v>1260200</v>
      </c>
      <c r="P681" s="416">
        <v>1531400</v>
      </c>
      <c r="Q681" s="416">
        <v>1531400</v>
      </c>
      <c r="R681" s="416">
        <v>1531400</v>
      </c>
      <c r="S681" s="454">
        <v>3</v>
      </c>
    </row>
    <row r="682" spans="1:27" s="456" customFormat="1" ht="15" customHeight="1">
      <c r="A682" s="485">
        <v>766</v>
      </c>
      <c r="B682" s="499" t="s">
        <v>654</v>
      </c>
      <c r="C682" s="530" t="s">
        <v>1219</v>
      </c>
      <c r="D682" s="410" t="s">
        <v>1215</v>
      </c>
      <c r="E682" s="419" t="s">
        <v>1220</v>
      </c>
      <c r="F682" s="420" t="s">
        <v>188</v>
      </c>
      <c r="G682" s="420" t="s">
        <v>1221</v>
      </c>
      <c r="H682" s="411" t="s">
        <v>195</v>
      </c>
      <c r="I682" s="421" t="s">
        <v>3</v>
      </c>
      <c r="J682" s="421" t="s">
        <v>614</v>
      </c>
      <c r="K682" s="421" t="s">
        <v>658</v>
      </c>
      <c r="L682" s="421" t="s">
        <v>56</v>
      </c>
      <c r="M682" s="422">
        <f t="shared" ref="M682:R682" si="87">SUM(M683:M684)</f>
        <v>121000</v>
      </c>
      <c r="N682" s="422">
        <f t="shared" si="87"/>
        <v>76042.62</v>
      </c>
      <c r="O682" s="422">
        <f t="shared" si="87"/>
        <v>133100</v>
      </c>
      <c r="P682" s="422">
        <f t="shared" si="87"/>
        <v>146400</v>
      </c>
      <c r="Q682" s="422">
        <f t="shared" si="87"/>
        <v>146400</v>
      </c>
      <c r="R682" s="422">
        <f t="shared" si="87"/>
        <v>146400</v>
      </c>
      <c r="S682" s="455">
        <v>3</v>
      </c>
    </row>
    <row r="683" spans="1:27" s="456" customFormat="1" ht="15" customHeight="1">
      <c r="A683" s="486"/>
      <c r="B683" s="488"/>
      <c r="C683" s="531"/>
      <c r="D683" s="322"/>
      <c r="E683" s="525" t="s">
        <v>1222</v>
      </c>
      <c r="F683" s="528" t="s">
        <v>188</v>
      </c>
      <c r="G683" s="528" t="s">
        <v>1223</v>
      </c>
      <c r="H683" s="414" t="s">
        <v>195</v>
      </c>
      <c r="I683" s="423" t="s">
        <v>3</v>
      </c>
      <c r="J683" s="424" t="s">
        <v>614</v>
      </c>
      <c r="K683" s="424" t="s">
        <v>658</v>
      </c>
      <c r="L683" s="424" t="s">
        <v>8</v>
      </c>
      <c r="M683" s="425">
        <v>120500</v>
      </c>
      <c r="N683" s="425">
        <v>75700</v>
      </c>
      <c r="O683" s="425">
        <v>132600</v>
      </c>
      <c r="P683" s="425">
        <v>145900</v>
      </c>
      <c r="Q683" s="425">
        <v>145900</v>
      </c>
      <c r="R683" s="425">
        <v>145900</v>
      </c>
      <c r="S683" s="457">
        <v>3</v>
      </c>
    </row>
    <row r="684" spans="1:27" s="456" customFormat="1" ht="15" customHeight="1">
      <c r="A684" s="487"/>
      <c r="B684" s="489"/>
      <c r="C684" s="532"/>
      <c r="D684" s="320"/>
      <c r="E684" s="526"/>
      <c r="F684" s="529"/>
      <c r="G684" s="529"/>
      <c r="H684" s="418"/>
      <c r="I684" s="421" t="s">
        <v>3</v>
      </c>
      <c r="J684" s="412" t="s">
        <v>614</v>
      </c>
      <c r="K684" s="412" t="s">
        <v>658</v>
      </c>
      <c r="L684" s="412" t="s">
        <v>38</v>
      </c>
      <c r="M684" s="427">
        <v>500</v>
      </c>
      <c r="N684" s="427">
        <v>342.62</v>
      </c>
      <c r="O684" s="427">
        <v>500</v>
      </c>
      <c r="P684" s="427">
        <v>500</v>
      </c>
      <c r="Q684" s="427">
        <v>500</v>
      </c>
      <c r="R684" s="427">
        <v>500</v>
      </c>
      <c r="S684" s="458">
        <v>3</v>
      </c>
    </row>
    <row r="685" spans="1:27" customFormat="1" ht="15" customHeight="1">
      <c r="A685" s="426">
        <v>766</v>
      </c>
      <c r="B685" s="424" t="s">
        <v>659</v>
      </c>
      <c r="C685" s="349" t="s">
        <v>1224</v>
      </c>
      <c r="D685" s="410" t="s">
        <v>1225</v>
      </c>
      <c r="E685" s="429" t="s">
        <v>741</v>
      </c>
      <c r="F685" s="430" t="s">
        <v>188</v>
      </c>
      <c r="G685" s="431">
        <v>41626</v>
      </c>
      <c r="H685" s="414" t="s">
        <v>195</v>
      </c>
      <c r="I685" s="424" t="s">
        <v>3</v>
      </c>
      <c r="J685" s="412" t="s">
        <v>614</v>
      </c>
      <c r="K685" s="412" t="s">
        <v>742</v>
      </c>
      <c r="L685" s="412" t="s">
        <v>526</v>
      </c>
      <c r="M685" s="413"/>
      <c r="N685" s="413"/>
      <c r="O685" s="413">
        <v>186000</v>
      </c>
      <c r="P685" s="413"/>
      <c r="Q685" s="413"/>
      <c r="R685" s="413"/>
      <c r="S685" s="458">
        <v>3</v>
      </c>
    </row>
    <row r="686" spans="1:27" customFormat="1" ht="15" customHeight="1">
      <c r="A686" s="428">
        <v>766</v>
      </c>
      <c r="B686" s="421" t="s">
        <v>667</v>
      </c>
      <c r="C686" s="345" t="s">
        <v>1226</v>
      </c>
      <c r="D686" s="410" t="s">
        <v>1227</v>
      </c>
      <c r="E686" s="432" t="s">
        <v>1228</v>
      </c>
      <c r="F686" s="433" t="s">
        <v>188</v>
      </c>
      <c r="G686" s="434">
        <v>39773</v>
      </c>
      <c r="H686" s="432" t="s">
        <v>559</v>
      </c>
      <c r="I686" s="412" t="s">
        <v>3</v>
      </c>
      <c r="J686" s="412" t="s">
        <v>614</v>
      </c>
      <c r="K686" s="412" t="s">
        <v>1229</v>
      </c>
      <c r="L686" s="412" t="s">
        <v>8</v>
      </c>
      <c r="M686" s="413">
        <v>511100</v>
      </c>
      <c r="N686" s="413">
        <v>505900</v>
      </c>
      <c r="O686" s="413">
        <v>711100</v>
      </c>
      <c r="P686" s="422">
        <v>750000</v>
      </c>
      <c r="Q686" s="422">
        <v>750000</v>
      </c>
      <c r="R686" s="422">
        <v>750000</v>
      </c>
      <c r="S686" s="453">
        <v>3</v>
      </c>
    </row>
    <row r="687" spans="1:27" customFormat="1" ht="15" customHeight="1">
      <c r="A687" s="485">
        <v>766</v>
      </c>
      <c r="B687" s="488" t="s">
        <v>673</v>
      </c>
      <c r="C687" s="490" t="s">
        <v>1230</v>
      </c>
      <c r="D687" s="410" t="s">
        <v>1227</v>
      </c>
      <c r="E687" s="419" t="s">
        <v>1231</v>
      </c>
      <c r="F687" s="493" t="s">
        <v>188</v>
      </c>
      <c r="G687" s="496" t="s">
        <v>1232</v>
      </c>
      <c r="H687" s="496" t="s">
        <v>195</v>
      </c>
      <c r="I687" s="412" t="s">
        <v>3</v>
      </c>
      <c r="J687" s="412" t="s">
        <v>614</v>
      </c>
      <c r="K687" s="412" t="s">
        <v>1233</v>
      </c>
      <c r="L687" s="412" t="s">
        <v>56</v>
      </c>
      <c r="M687" s="413">
        <f>M688+M689</f>
        <v>368400</v>
      </c>
      <c r="N687" s="413">
        <f>N688+N689</f>
        <v>367817</v>
      </c>
      <c r="O687" s="413">
        <f>O688+O689</f>
        <v>427600</v>
      </c>
      <c r="P687" s="413">
        <f>SUM(P688:P688)</f>
        <v>427600</v>
      </c>
      <c r="Q687" s="413">
        <f>SUM(Q688:Q688)</f>
        <v>427600</v>
      </c>
      <c r="R687" s="413">
        <f>SUM(R688:R688)</f>
        <v>427600</v>
      </c>
      <c r="S687" s="461">
        <v>3</v>
      </c>
    </row>
    <row r="688" spans="1:27" customFormat="1" ht="15" customHeight="1">
      <c r="A688" s="486"/>
      <c r="B688" s="488"/>
      <c r="C688" s="491"/>
      <c r="D688" s="349"/>
      <c r="E688" s="435"/>
      <c r="F688" s="494"/>
      <c r="G688" s="497"/>
      <c r="H688" s="497"/>
      <c r="I688" s="436" t="s">
        <v>3</v>
      </c>
      <c r="J688" s="436" t="s">
        <v>614</v>
      </c>
      <c r="K688" s="436" t="s">
        <v>1233</v>
      </c>
      <c r="L688" s="436" t="s">
        <v>7</v>
      </c>
      <c r="M688" s="437">
        <v>368400</v>
      </c>
      <c r="N688" s="437">
        <v>367817</v>
      </c>
      <c r="O688" s="437">
        <v>426600</v>
      </c>
      <c r="P688" s="438">
        <v>427600</v>
      </c>
      <c r="Q688" s="438">
        <v>427600</v>
      </c>
      <c r="R688" s="438">
        <v>427600</v>
      </c>
      <c r="S688" s="462">
        <v>3</v>
      </c>
    </row>
    <row r="689" spans="1:20" customFormat="1" ht="15" customHeight="1">
      <c r="A689" s="487"/>
      <c r="B689" s="489"/>
      <c r="C689" s="492"/>
      <c r="D689" s="439"/>
      <c r="E689" s="440"/>
      <c r="F689" s="495"/>
      <c r="G689" s="498"/>
      <c r="H689" s="498"/>
      <c r="I689" s="436" t="s">
        <v>3</v>
      </c>
      <c r="J689" s="436" t="s">
        <v>614</v>
      </c>
      <c r="K689" s="436" t="s">
        <v>1233</v>
      </c>
      <c r="L689" s="436" t="s">
        <v>38</v>
      </c>
      <c r="M689" s="437">
        <v>0</v>
      </c>
      <c r="N689" s="437">
        <v>0</v>
      </c>
      <c r="O689" s="437">
        <v>1000</v>
      </c>
      <c r="P689" s="437">
        <v>0</v>
      </c>
      <c r="Q689" s="437">
        <v>0</v>
      </c>
      <c r="R689" s="437">
        <v>0</v>
      </c>
      <c r="S689" s="462">
        <v>3</v>
      </c>
    </row>
    <row r="690" spans="1:20" customFormat="1" ht="15" customHeight="1">
      <c r="A690" s="428">
        <v>766</v>
      </c>
      <c r="B690" s="412" t="s">
        <v>679</v>
      </c>
      <c r="C690" s="345" t="s">
        <v>1234</v>
      </c>
      <c r="D690" s="410" t="s">
        <v>1227</v>
      </c>
      <c r="E690" s="435" t="s">
        <v>765</v>
      </c>
      <c r="F690" s="433" t="s">
        <v>678</v>
      </c>
      <c r="G690" s="441">
        <v>44197</v>
      </c>
      <c r="H690" s="442" t="s">
        <v>732</v>
      </c>
      <c r="I690" s="421" t="s">
        <v>3</v>
      </c>
      <c r="J690" s="412" t="s">
        <v>614</v>
      </c>
      <c r="K690" s="412" t="s">
        <v>1235</v>
      </c>
      <c r="L690" s="412" t="s">
        <v>264</v>
      </c>
      <c r="M690" s="413">
        <v>366500</v>
      </c>
      <c r="N690" s="413">
        <v>290114.71000000002</v>
      </c>
      <c r="O690" s="413">
        <v>383700</v>
      </c>
      <c r="P690" s="422">
        <v>407200</v>
      </c>
      <c r="Q690" s="422">
        <v>407200</v>
      </c>
      <c r="R690" s="422">
        <v>407200</v>
      </c>
      <c r="S690" s="465">
        <v>3</v>
      </c>
    </row>
    <row r="691" spans="1:20" customFormat="1" ht="15" customHeight="1">
      <c r="A691" s="485">
        <v>766</v>
      </c>
      <c r="B691" s="499" t="s">
        <v>682</v>
      </c>
      <c r="C691" s="490" t="s">
        <v>1236</v>
      </c>
      <c r="D691" s="410" t="s">
        <v>1227</v>
      </c>
      <c r="E691" s="500" t="s">
        <v>1237</v>
      </c>
      <c r="F691" s="493" t="s">
        <v>188</v>
      </c>
      <c r="G691" s="496" t="s">
        <v>1232</v>
      </c>
      <c r="H691" s="496" t="s">
        <v>195</v>
      </c>
      <c r="I691" s="424" t="s">
        <v>3</v>
      </c>
      <c r="J691" s="412" t="s">
        <v>614</v>
      </c>
      <c r="K691" s="412" t="s">
        <v>1238</v>
      </c>
      <c r="L691" s="412" t="s">
        <v>56</v>
      </c>
      <c r="M691" s="413">
        <f t="shared" ref="M691:R691" si="88">SUM(M692:M694)</f>
        <v>3839400</v>
      </c>
      <c r="N691" s="413">
        <f t="shared" si="88"/>
        <v>3563971.34</v>
      </c>
      <c r="O691" s="413">
        <f t="shared" si="88"/>
        <v>100000</v>
      </c>
      <c r="P691" s="413">
        <f t="shared" si="88"/>
        <v>100000</v>
      </c>
      <c r="Q691" s="413">
        <f t="shared" si="88"/>
        <v>100000</v>
      </c>
      <c r="R691" s="413">
        <f t="shared" si="88"/>
        <v>100000</v>
      </c>
      <c r="S691" s="461">
        <v>3</v>
      </c>
    </row>
    <row r="692" spans="1:20" customFormat="1" ht="15" customHeight="1">
      <c r="A692" s="486"/>
      <c r="B692" s="488"/>
      <c r="C692" s="491"/>
      <c r="D692" s="349"/>
      <c r="E692" s="501"/>
      <c r="F692" s="494"/>
      <c r="G692" s="497"/>
      <c r="H692" s="497"/>
      <c r="I692" s="436" t="s">
        <v>3</v>
      </c>
      <c r="J692" s="436" t="s">
        <v>614</v>
      </c>
      <c r="K692" s="436" t="s">
        <v>1238</v>
      </c>
      <c r="L692" s="436" t="s">
        <v>1239</v>
      </c>
      <c r="M692" s="437">
        <v>3650500</v>
      </c>
      <c r="N692" s="437">
        <v>3425607.34</v>
      </c>
      <c r="O692" s="437">
        <v>0</v>
      </c>
      <c r="P692" s="438">
        <v>0</v>
      </c>
      <c r="Q692" s="438">
        <v>0</v>
      </c>
      <c r="R692" s="438">
        <v>0</v>
      </c>
      <c r="S692" s="466">
        <v>3</v>
      </c>
    </row>
    <row r="693" spans="1:20" customFormat="1" ht="15" customHeight="1">
      <c r="A693" s="486"/>
      <c r="B693" s="488"/>
      <c r="C693" s="491"/>
      <c r="D693" s="349"/>
      <c r="E693" s="501"/>
      <c r="F693" s="494"/>
      <c r="G693" s="497"/>
      <c r="H693" s="497"/>
      <c r="I693" s="436" t="s">
        <v>3</v>
      </c>
      <c r="J693" s="436" t="s">
        <v>614</v>
      </c>
      <c r="K693" s="436" t="s">
        <v>1238</v>
      </c>
      <c r="L693" s="436" t="s">
        <v>1239</v>
      </c>
      <c r="M693" s="437">
        <v>88900</v>
      </c>
      <c r="N693" s="437">
        <v>88900</v>
      </c>
      <c r="O693" s="437">
        <v>0</v>
      </c>
      <c r="P693" s="438">
        <v>0</v>
      </c>
      <c r="Q693" s="438">
        <v>0</v>
      </c>
      <c r="R693" s="438">
        <v>0</v>
      </c>
      <c r="S693" s="466">
        <v>3</v>
      </c>
    </row>
    <row r="694" spans="1:20" customFormat="1" ht="15" customHeight="1">
      <c r="A694" s="486"/>
      <c r="B694" s="488"/>
      <c r="C694" s="492"/>
      <c r="D694" s="349"/>
      <c r="E694" s="501"/>
      <c r="F694" s="495"/>
      <c r="G694" s="498"/>
      <c r="H694" s="498"/>
      <c r="I694" s="436" t="s">
        <v>3</v>
      </c>
      <c r="J694" s="436" t="s">
        <v>614</v>
      </c>
      <c r="K694" s="436" t="s">
        <v>1238</v>
      </c>
      <c r="L694" s="436" t="s">
        <v>8</v>
      </c>
      <c r="M694" s="437">
        <v>100000</v>
      </c>
      <c r="N694" s="437">
        <v>49464</v>
      </c>
      <c r="O694" s="437">
        <v>100000</v>
      </c>
      <c r="P694" s="438">
        <v>100000</v>
      </c>
      <c r="Q694" s="438">
        <v>100000</v>
      </c>
      <c r="R694" s="438">
        <v>100000</v>
      </c>
      <c r="S694" s="462">
        <v>3</v>
      </c>
    </row>
    <row r="695" spans="1:20" customFormat="1" ht="15" customHeight="1">
      <c r="A695" s="458">
        <v>766</v>
      </c>
      <c r="B695" s="451" t="s">
        <v>688</v>
      </c>
      <c r="C695" s="459" t="s">
        <v>1240</v>
      </c>
      <c r="D695" s="450" t="s">
        <v>1227</v>
      </c>
      <c r="E695" s="467" t="s">
        <v>1231</v>
      </c>
      <c r="F695" s="468" t="s">
        <v>188</v>
      </c>
      <c r="G695" s="463" t="s">
        <v>1232</v>
      </c>
      <c r="H695" s="463" t="s">
        <v>195</v>
      </c>
      <c r="I695" s="451" t="s">
        <v>3</v>
      </c>
      <c r="J695" s="451" t="s">
        <v>614</v>
      </c>
      <c r="K695" s="451" t="s">
        <v>1241</v>
      </c>
      <c r="L695" s="451" t="s">
        <v>8</v>
      </c>
      <c r="M695" s="452">
        <v>755500</v>
      </c>
      <c r="N695" s="452">
        <v>0</v>
      </c>
      <c r="O695" s="464">
        <v>755500</v>
      </c>
      <c r="P695" s="460">
        <v>0</v>
      </c>
      <c r="Q695" s="460">
        <v>0</v>
      </c>
      <c r="R695" s="460">
        <v>0</v>
      </c>
      <c r="S695" s="461">
        <v>3</v>
      </c>
    </row>
    <row r="696" spans="1:20" customFormat="1" ht="15" customHeight="1">
      <c r="A696" s="502" t="s">
        <v>1242</v>
      </c>
      <c r="B696" s="502"/>
      <c r="C696" s="502"/>
      <c r="D696" s="443"/>
      <c r="E696" s="444"/>
      <c r="F696" s="445"/>
      <c r="G696" s="445"/>
      <c r="H696" s="446"/>
      <c r="I696" s="447"/>
      <c r="J696" s="447"/>
      <c r="K696" s="447"/>
      <c r="L696" s="447"/>
      <c r="M696" s="448">
        <f>M678+M686+M687+M690+M691+M695+M682</f>
        <v>10816700</v>
      </c>
      <c r="N696" s="448">
        <f>N678+N686+N687+N690+N691+N695+N682</f>
        <v>9655294.4399999995</v>
      </c>
      <c r="O696" s="448">
        <f>O678+O686+O687+O690+O691+O695+O682+O685</f>
        <v>8130500</v>
      </c>
      <c r="P696" s="448">
        <f>P678+P686+P687+P690+P691+P695+P682</f>
        <v>8433300</v>
      </c>
      <c r="Q696" s="448">
        <f>Q678+Q686+Q687+Q690+Q691+Q695+Q682</f>
        <v>8433300</v>
      </c>
      <c r="R696" s="448">
        <f>R678+R686+R687+R690+R691+R695+R682</f>
        <v>8433300</v>
      </c>
      <c r="S696" s="449"/>
    </row>
    <row r="697" spans="1:20" s="380" customFormat="1" ht="16.5" customHeight="1">
      <c r="A697" s="861" t="s">
        <v>613</v>
      </c>
      <c r="B697" s="861"/>
      <c r="C697" s="861"/>
      <c r="D697" s="861"/>
      <c r="E697" s="861"/>
      <c r="F697" s="861"/>
      <c r="G697" s="861"/>
      <c r="H697" s="861"/>
      <c r="I697" s="861"/>
      <c r="J697" s="861"/>
      <c r="K697" s="861"/>
      <c r="L697" s="861"/>
      <c r="M697" s="861"/>
      <c r="N697" s="861"/>
      <c r="O697" s="861"/>
      <c r="P697" s="861"/>
      <c r="Q697" s="861"/>
      <c r="R697" s="861"/>
      <c r="S697" s="861"/>
    </row>
    <row r="698" spans="1:20" s="26" customFormat="1" ht="14.25" customHeight="1">
      <c r="A698" s="508" t="s">
        <v>24</v>
      </c>
      <c r="B698" s="507" t="s">
        <v>245</v>
      </c>
      <c r="C698" s="508" t="s">
        <v>18</v>
      </c>
      <c r="D698" s="508" t="s">
        <v>133</v>
      </c>
      <c r="E698" s="510" t="s">
        <v>10</v>
      </c>
      <c r="F698" s="508" t="s">
        <v>11</v>
      </c>
      <c r="G698" s="508" t="s">
        <v>163</v>
      </c>
      <c r="H698" s="507" t="s">
        <v>23</v>
      </c>
      <c r="I698" s="731" t="s">
        <v>12</v>
      </c>
      <c r="J698" s="731" t="s">
        <v>13</v>
      </c>
      <c r="K698" s="731" t="s">
        <v>14</v>
      </c>
      <c r="L698" s="731" t="s">
        <v>15</v>
      </c>
      <c r="M698" s="733" t="s">
        <v>71</v>
      </c>
      <c r="N698" s="734"/>
      <c r="O698" s="734"/>
      <c r="P698" s="734"/>
      <c r="Q698" s="735"/>
      <c r="R698" s="736"/>
      <c r="S698" s="508" t="s">
        <v>1</v>
      </c>
      <c r="T698" s="27"/>
    </row>
    <row r="699" spans="1:20" s="26" customFormat="1" ht="12" customHeight="1">
      <c r="A699" s="727"/>
      <c r="B699" s="507"/>
      <c r="C699" s="727"/>
      <c r="D699" s="727"/>
      <c r="E699" s="511"/>
      <c r="F699" s="727"/>
      <c r="G699" s="729"/>
      <c r="H699" s="507"/>
      <c r="I699" s="731"/>
      <c r="J699" s="731"/>
      <c r="K699" s="731"/>
      <c r="L699" s="731"/>
      <c r="M699" s="737">
        <v>2020</v>
      </c>
      <c r="N699" s="738"/>
      <c r="O699" s="508">
        <v>2021</v>
      </c>
      <c r="P699" s="508">
        <v>2022</v>
      </c>
      <c r="Q699" s="508">
        <v>2023</v>
      </c>
      <c r="R699" s="508">
        <v>2024</v>
      </c>
      <c r="S699" s="727"/>
      <c r="T699" s="27"/>
    </row>
    <row r="700" spans="1:20" s="26" customFormat="1" ht="96.75" customHeight="1">
      <c r="A700" s="727"/>
      <c r="B700" s="508"/>
      <c r="C700" s="728"/>
      <c r="D700" s="728"/>
      <c r="E700" s="512"/>
      <c r="F700" s="727"/>
      <c r="G700" s="730"/>
      <c r="H700" s="508"/>
      <c r="I700" s="732"/>
      <c r="J700" s="732"/>
      <c r="K700" s="732"/>
      <c r="L700" s="732"/>
      <c r="M700" s="379" t="s">
        <v>25</v>
      </c>
      <c r="N700" s="379" t="s">
        <v>26</v>
      </c>
      <c r="O700" s="727"/>
      <c r="P700" s="727"/>
      <c r="Q700" s="727"/>
      <c r="R700" s="727"/>
      <c r="S700" s="727"/>
      <c r="T700" s="27"/>
    </row>
    <row r="701" spans="1:20" s="26" customFormat="1">
      <c r="A701" s="298">
        <v>1</v>
      </c>
      <c r="B701" s="304">
        <v>2</v>
      </c>
      <c r="C701" s="298">
        <v>3</v>
      </c>
      <c r="D701" s="298">
        <v>4</v>
      </c>
      <c r="E701" s="304">
        <v>5</v>
      </c>
      <c r="F701" s="298">
        <v>6</v>
      </c>
      <c r="G701" s="298">
        <v>7</v>
      </c>
      <c r="H701" s="298">
        <v>8</v>
      </c>
      <c r="I701" s="201" t="s">
        <v>46</v>
      </c>
      <c r="J701" s="201" t="s">
        <v>17</v>
      </c>
      <c r="K701" s="201" t="s">
        <v>47</v>
      </c>
      <c r="L701" s="201" t="s">
        <v>153</v>
      </c>
      <c r="M701" s="298">
        <v>13</v>
      </c>
      <c r="N701" s="298">
        <v>14</v>
      </c>
      <c r="O701" s="298">
        <v>15</v>
      </c>
      <c r="P701" s="298">
        <v>16</v>
      </c>
      <c r="Q701" s="298">
        <v>17</v>
      </c>
      <c r="R701" s="298">
        <v>18</v>
      </c>
      <c r="S701" s="298">
        <v>19</v>
      </c>
      <c r="T701" s="27"/>
    </row>
    <row r="702" spans="1:20" s="26" customFormat="1" ht="15" customHeight="1">
      <c r="A702" s="533">
        <v>792</v>
      </c>
      <c r="B702" s="321"/>
      <c r="C702" s="28"/>
      <c r="D702" s="29"/>
      <c r="E702" s="368"/>
      <c r="F702" s="30"/>
      <c r="G702" s="30"/>
      <c r="H702" s="30"/>
      <c r="I702" s="152"/>
      <c r="J702" s="152"/>
      <c r="K702" s="152"/>
      <c r="L702" s="152"/>
      <c r="M702" s="194">
        <f t="shared" ref="M702:R702" si="89">M703+M710+M716+M718+M708</f>
        <v>18254300</v>
      </c>
      <c r="N702" s="194">
        <f t="shared" si="89"/>
        <v>18239095.75</v>
      </c>
      <c r="O702" s="194">
        <f>O703+O710+O716+O718+O708</f>
        <v>14965800</v>
      </c>
      <c r="P702" s="194">
        <f t="shared" si="89"/>
        <v>19217400</v>
      </c>
      <c r="Q702" s="194">
        <f t="shared" si="89"/>
        <v>18014100</v>
      </c>
      <c r="R702" s="194">
        <f t="shared" si="89"/>
        <v>17597100</v>
      </c>
      <c r="S702" s="31"/>
      <c r="T702" s="27"/>
    </row>
    <row r="703" spans="1:20" s="26" customFormat="1" ht="15.75" customHeight="1">
      <c r="A703" s="846"/>
      <c r="B703" s="847" t="s">
        <v>615</v>
      </c>
      <c r="C703" s="848" t="s">
        <v>616</v>
      </c>
      <c r="D703" s="848" t="s">
        <v>250</v>
      </c>
      <c r="E703" s="604" t="s">
        <v>617</v>
      </c>
      <c r="F703" s="848" t="s">
        <v>188</v>
      </c>
      <c r="G703" s="848" t="s">
        <v>618</v>
      </c>
      <c r="H703" s="848" t="s">
        <v>195</v>
      </c>
      <c r="I703" s="32" t="s">
        <v>3</v>
      </c>
      <c r="J703" s="32" t="s">
        <v>610</v>
      </c>
      <c r="K703" s="33">
        <v>9990000110</v>
      </c>
      <c r="L703" s="152" t="s">
        <v>56</v>
      </c>
      <c r="M703" s="194">
        <f t="shared" ref="M703:R703" si="90">M704</f>
        <v>4856600</v>
      </c>
      <c r="N703" s="194">
        <f t="shared" si="90"/>
        <v>4843929.6500000004</v>
      </c>
      <c r="O703" s="194">
        <f t="shared" si="90"/>
        <v>5511600</v>
      </c>
      <c r="P703" s="194">
        <f t="shared" si="90"/>
        <v>5789100</v>
      </c>
      <c r="Q703" s="194">
        <f t="shared" si="90"/>
        <v>5789100</v>
      </c>
      <c r="R703" s="194">
        <f t="shared" si="90"/>
        <v>5789100</v>
      </c>
      <c r="S703" s="31">
        <v>3</v>
      </c>
      <c r="T703" s="27"/>
    </row>
    <row r="704" spans="1:20" s="26" customFormat="1" ht="17.25" customHeight="1">
      <c r="A704" s="846"/>
      <c r="B704" s="814"/>
      <c r="C704" s="848"/>
      <c r="D704" s="848"/>
      <c r="E704" s="604"/>
      <c r="F704" s="848"/>
      <c r="G704" s="848"/>
      <c r="H704" s="848"/>
      <c r="I704" s="32" t="s">
        <v>3</v>
      </c>
      <c r="J704" s="32" t="s">
        <v>610</v>
      </c>
      <c r="K704" s="33">
        <v>9990000110</v>
      </c>
      <c r="L704" s="33" t="s">
        <v>56</v>
      </c>
      <c r="M704" s="34">
        <f t="shared" ref="M704:R704" si="91">M705+M706+M707</f>
        <v>4856600</v>
      </c>
      <c r="N704" s="34">
        <f t="shared" si="91"/>
        <v>4843929.6500000004</v>
      </c>
      <c r="O704" s="34">
        <f t="shared" si="91"/>
        <v>5511600</v>
      </c>
      <c r="P704" s="34">
        <f t="shared" si="91"/>
        <v>5789100</v>
      </c>
      <c r="Q704" s="34">
        <f t="shared" si="91"/>
        <v>5789100</v>
      </c>
      <c r="R704" s="34">
        <f t="shared" si="91"/>
        <v>5789100</v>
      </c>
      <c r="S704" s="40"/>
    </row>
    <row r="705" spans="1:19" s="26" customFormat="1" ht="21" customHeight="1">
      <c r="A705" s="846"/>
      <c r="B705" s="814"/>
      <c r="C705" s="848"/>
      <c r="D705" s="848"/>
      <c r="E705" s="604"/>
      <c r="F705" s="848"/>
      <c r="G705" s="848"/>
      <c r="H705" s="848"/>
      <c r="I705" s="32" t="s">
        <v>3</v>
      </c>
      <c r="J705" s="32" t="s">
        <v>610</v>
      </c>
      <c r="K705" s="33">
        <v>9990000110</v>
      </c>
      <c r="L705" s="33" t="s">
        <v>554</v>
      </c>
      <c r="M705" s="34">
        <v>3738500</v>
      </c>
      <c r="N705" s="34">
        <v>3731510.13</v>
      </c>
      <c r="O705" s="35">
        <v>4232800</v>
      </c>
      <c r="P705" s="35">
        <v>4446300</v>
      </c>
      <c r="Q705" s="35">
        <v>4446300</v>
      </c>
      <c r="R705" s="35">
        <v>4446300</v>
      </c>
      <c r="S705" s="40"/>
    </row>
    <row r="706" spans="1:19" s="26" customFormat="1" ht="15" customHeight="1">
      <c r="A706" s="846"/>
      <c r="B706" s="814"/>
      <c r="C706" s="848"/>
      <c r="D706" s="848"/>
      <c r="E706" s="604"/>
      <c r="F706" s="848"/>
      <c r="G706" s="848"/>
      <c r="H706" s="848"/>
      <c r="I706" s="32" t="s">
        <v>3</v>
      </c>
      <c r="J706" s="32" t="s">
        <v>610</v>
      </c>
      <c r="K706" s="33">
        <v>9990000110</v>
      </c>
      <c r="L706" s="33" t="s">
        <v>555</v>
      </c>
      <c r="M706" s="34">
        <v>1117500</v>
      </c>
      <c r="N706" s="34">
        <v>1111819.52</v>
      </c>
      <c r="O706" s="35">
        <v>1278300</v>
      </c>
      <c r="P706" s="35">
        <v>1342800</v>
      </c>
      <c r="Q706" s="35">
        <v>1342800</v>
      </c>
      <c r="R706" s="35">
        <v>1342800</v>
      </c>
      <c r="S706" s="40"/>
    </row>
    <row r="707" spans="1:19" s="26" customFormat="1" ht="66.75" customHeight="1">
      <c r="A707" s="846"/>
      <c r="B707" s="814"/>
      <c r="C707" s="848"/>
      <c r="D707" s="848"/>
      <c r="E707" s="604"/>
      <c r="F707" s="848"/>
      <c r="G707" s="848"/>
      <c r="H707" s="848"/>
      <c r="I707" s="32" t="s">
        <v>3</v>
      </c>
      <c r="J707" s="32" t="s">
        <v>610</v>
      </c>
      <c r="K707" s="33">
        <v>9990000110</v>
      </c>
      <c r="L707" s="33" t="s">
        <v>619</v>
      </c>
      <c r="M707" s="34">
        <v>600</v>
      </c>
      <c r="N707" s="34">
        <v>600</v>
      </c>
      <c r="O707" s="35">
        <v>500</v>
      </c>
      <c r="P707" s="35"/>
      <c r="Q707" s="35"/>
      <c r="R707" s="35"/>
      <c r="S707" s="40"/>
    </row>
    <row r="708" spans="1:19" s="26" customFormat="1" ht="15" customHeight="1">
      <c r="A708" s="846"/>
      <c r="B708" s="849" t="s">
        <v>620</v>
      </c>
      <c r="C708" s="848" t="s">
        <v>621</v>
      </c>
      <c r="D708" s="848" t="s">
        <v>250</v>
      </c>
      <c r="E708" s="849" t="s">
        <v>622</v>
      </c>
      <c r="F708" s="848" t="s">
        <v>188</v>
      </c>
      <c r="G708" s="848" t="s">
        <v>623</v>
      </c>
      <c r="H708" s="848" t="s">
        <v>195</v>
      </c>
      <c r="I708" s="32" t="s">
        <v>3</v>
      </c>
      <c r="J708" s="32" t="s">
        <v>610</v>
      </c>
      <c r="K708" s="33">
        <v>9990000190</v>
      </c>
      <c r="L708" s="33" t="s">
        <v>56</v>
      </c>
      <c r="M708" s="34">
        <f t="shared" ref="M708:R708" si="92">M709</f>
        <v>700</v>
      </c>
      <c r="N708" s="34">
        <f t="shared" si="92"/>
        <v>215.55</v>
      </c>
      <c r="O708" s="34">
        <f t="shared" si="92"/>
        <v>700</v>
      </c>
      <c r="P708" s="34">
        <f t="shared" si="92"/>
        <v>700</v>
      </c>
      <c r="Q708" s="34">
        <f t="shared" si="92"/>
        <v>700</v>
      </c>
      <c r="R708" s="34">
        <f t="shared" si="92"/>
        <v>700</v>
      </c>
      <c r="S708" s="40">
        <v>3</v>
      </c>
    </row>
    <row r="709" spans="1:19" s="26" customFormat="1" ht="82.5" customHeight="1">
      <c r="A709" s="846"/>
      <c r="B709" s="849"/>
      <c r="C709" s="848"/>
      <c r="D709" s="848"/>
      <c r="E709" s="849"/>
      <c r="F709" s="848"/>
      <c r="G709" s="848"/>
      <c r="H709" s="848"/>
      <c r="I709" s="32" t="s">
        <v>3</v>
      </c>
      <c r="J709" s="32" t="s">
        <v>610</v>
      </c>
      <c r="K709" s="33">
        <v>9990000190</v>
      </c>
      <c r="L709" s="33" t="s">
        <v>38</v>
      </c>
      <c r="M709" s="34">
        <v>700</v>
      </c>
      <c r="N709" s="34">
        <v>215.55</v>
      </c>
      <c r="O709" s="34">
        <v>700</v>
      </c>
      <c r="P709" s="35">
        <v>700</v>
      </c>
      <c r="Q709" s="35">
        <v>700</v>
      </c>
      <c r="R709" s="35">
        <v>700</v>
      </c>
      <c r="S709" s="40"/>
    </row>
    <row r="710" spans="1:19" s="26" customFormat="1" ht="42" customHeight="1">
      <c r="A710" s="846"/>
      <c r="B710" s="530" t="s">
        <v>624</v>
      </c>
      <c r="C710" s="623" t="s">
        <v>625</v>
      </c>
      <c r="D710" s="623" t="s">
        <v>250</v>
      </c>
      <c r="E710" s="604" t="s">
        <v>1210</v>
      </c>
      <c r="F710" s="848" t="s">
        <v>188</v>
      </c>
      <c r="G710" s="848" t="s">
        <v>626</v>
      </c>
      <c r="H710" s="848" t="s">
        <v>195</v>
      </c>
      <c r="I710" s="33" t="s">
        <v>3</v>
      </c>
      <c r="J710" s="33" t="s">
        <v>610</v>
      </c>
      <c r="K710" s="33" t="s">
        <v>627</v>
      </c>
      <c r="L710" s="33" t="s">
        <v>56</v>
      </c>
      <c r="M710" s="34">
        <f t="shared" ref="M710:R710" si="93">M711+M712+M713+M714+M715</f>
        <v>4777900</v>
      </c>
      <c r="N710" s="34">
        <f t="shared" si="93"/>
        <v>4775850.55</v>
      </c>
      <c r="O710" s="34">
        <f t="shared" si="93"/>
        <v>4780800</v>
      </c>
      <c r="P710" s="34">
        <f t="shared" si="93"/>
        <v>5000300</v>
      </c>
      <c r="Q710" s="34">
        <f t="shared" si="93"/>
        <v>5000300</v>
      </c>
      <c r="R710" s="34">
        <f t="shared" si="93"/>
        <v>5000300</v>
      </c>
      <c r="S710" s="40">
        <v>3</v>
      </c>
    </row>
    <row r="711" spans="1:19" s="26" customFormat="1">
      <c r="A711" s="846"/>
      <c r="B711" s="531"/>
      <c r="C711" s="623"/>
      <c r="D711" s="623"/>
      <c r="E711" s="604"/>
      <c r="F711" s="848"/>
      <c r="G711" s="848"/>
      <c r="H711" s="848"/>
      <c r="I711" s="33" t="s">
        <v>3</v>
      </c>
      <c r="J711" s="33" t="s">
        <v>610</v>
      </c>
      <c r="K711" s="33" t="s">
        <v>627</v>
      </c>
      <c r="L711" s="39" t="s">
        <v>20</v>
      </c>
      <c r="M711" s="34">
        <v>3512800</v>
      </c>
      <c r="N711" s="34">
        <v>3512792.39</v>
      </c>
      <c r="O711" s="35">
        <v>3523500</v>
      </c>
      <c r="P711" s="35">
        <v>3696900</v>
      </c>
      <c r="Q711" s="35">
        <v>3696900</v>
      </c>
      <c r="R711" s="35">
        <v>3696900</v>
      </c>
      <c r="S711" s="40"/>
    </row>
    <row r="712" spans="1:19" s="26" customFormat="1">
      <c r="A712" s="846"/>
      <c r="B712" s="531"/>
      <c r="C712" s="623"/>
      <c r="D712" s="623"/>
      <c r="E712" s="604"/>
      <c r="F712" s="848"/>
      <c r="G712" s="848"/>
      <c r="H712" s="848"/>
      <c r="I712" s="33" t="s">
        <v>3</v>
      </c>
      <c r="J712" s="33" t="s">
        <v>610</v>
      </c>
      <c r="K712" s="33" t="s">
        <v>627</v>
      </c>
      <c r="L712" s="39" t="s">
        <v>22</v>
      </c>
      <c r="M712" s="34">
        <v>600</v>
      </c>
      <c r="N712" s="34">
        <v>600</v>
      </c>
      <c r="O712" s="35">
        <v>600</v>
      </c>
      <c r="P712" s="35"/>
      <c r="Q712" s="35"/>
      <c r="R712" s="35"/>
      <c r="S712" s="40"/>
    </row>
    <row r="713" spans="1:19" s="26" customFormat="1">
      <c r="A713" s="846"/>
      <c r="B713" s="531"/>
      <c r="C713" s="623"/>
      <c r="D713" s="623"/>
      <c r="E713" s="604"/>
      <c r="F713" s="848"/>
      <c r="G713" s="848"/>
      <c r="H713" s="848"/>
      <c r="I713" s="33" t="s">
        <v>3</v>
      </c>
      <c r="J713" s="33" t="s">
        <v>610</v>
      </c>
      <c r="K713" s="33" t="s">
        <v>627</v>
      </c>
      <c r="L713" s="39" t="s">
        <v>37</v>
      </c>
      <c r="M713" s="34">
        <v>1046300</v>
      </c>
      <c r="N713" s="34">
        <v>1045566.74</v>
      </c>
      <c r="O713" s="35">
        <v>1064100</v>
      </c>
      <c r="P713" s="35">
        <v>1116500</v>
      </c>
      <c r="Q713" s="35">
        <v>1116500</v>
      </c>
      <c r="R713" s="35">
        <v>1116500</v>
      </c>
      <c r="S713" s="40"/>
    </row>
    <row r="714" spans="1:19" s="26" customFormat="1">
      <c r="A714" s="846"/>
      <c r="B714" s="531"/>
      <c r="C714" s="623"/>
      <c r="D714" s="623"/>
      <c r="E714" s="604"/>
      <c r="F714" s="848"/>
      <c r="G714" s="848"/>
      <c r="H714" s="848"/>
      <c r="I714" s="33" t="s">
        <v>3</v>
      </c>
      <c r="J714" s="33" t="s">
        <v>610</v>
      </c>
      <c r="K714" s="33" t="s">
        <v>627</v>
      </c>
      <c r="L714" s="39" t="s">
        <v>8</v>
      </c>
      <c r="M714" s="34">
        <v>217400</v>
      </c>
      <c r="N714" s="34">
        <v>216787.43</v>
      </c>
      <c r="O714" s="35">
        <v>191800</v>
      </c>
      <c r="P714" s="35">
        <v>186100</v>
      </c>
      <c r="Q714" s="35">
        <v>186100</v>
      </c>
      <c r="R714" s="35">
        <v>186100</v>
      </c>
      <c r="S714" s="40"/>
    </row>
    <row r="715" spans="1:19" s="26" customFormat="1" ht="42" customHeight="1">
      <c r="A715" s="846"/>
      <c r="B715" s="531"/>
      <c r="C715" s="623"/>
      <c r="D715" s="623"/>
      <c r="E715" s="604"/>
      <c r="F715" s="848"/>
      <c r="G715" s="848"/>
      <c r="H715" s="848"/>
      <c r="I715" s="33" t="s">
        <v>3</v>
      </c>
      <c r="J715" s="33" t="s">
        <v>610</v>
      </c>
      <c r="K715" s="33" t="s">
        <v>627</v>
      </c>
      <c r="L715" s="39" t="s">
        <v>38</v>
      </c>
      <c r="M715" s="34">
        <v>800</v>
      </c>
      <c r="N715" s="34">
        <v>103.99</v>
      </c>
      <c r="O715" s="35">
        <v>800</v>
      </c>
      <c r="P715" s="35">
        <v>800</v>
      </c>
      <c r="Q715" s="35">
        <v>800</v>
      </c>
      <c r="R715" s="35">
        <v>800</v>
      </c>
      <c r="S715" s="40"/>
    </row>
    <row r="716" spans="1:19" s="26" customFormat="1" ht="78" customHeight="1">
      <c r="A716" s="846"/>
      <c r="B716" s="847" t="s">
        <v>628</v>
      </c>
      <c r="C716" s="848" t="s">
        <v>629</v>
      </c>
      <c r="D716" s="787" t="s">
        <v>250</v>
      </c>
      <c r="E716" s="843" t="s">
        <v>1199</v>
      </c>
      <c r="F716" s="848" t="s">
        <v>188</v>
      </c>
      <c r="G716" s="856">
        <v>43615</v>
      </c>
      <c r="H716" s="848" t="s">
        <v>195</v>
      </c>
      <c r="I716" s="33" t="s">
        <v>19</v>
      </c>
      <c r="J716" s="33" t="s">
        <v>3</v>
      </c>
      <c r="K716" s="33" t="s">
        <v>630</v>
      </c>
      <c r="L716" s="33" t="s">
        <v>56</v>
      </c>
      <c r="M716" s="34">
        <f t="shared" ref="M716:R716" si="94">M717</f>
        <v>2126100</v>
      </c>
      <c r="N716" s="34">
        <f t="shared" si="94"/>
        <v>2126100</v>
      </c>
      <c r="O716" s="35">
        <f t="shared" si="94"/>
        <v>2131500</v>
      </c>
      <c r="P716" s="35">
        <f t="shared" si="94"/>
        <v>2628000</v>
      </c>
      <c r="Q716" s="35">
        <f t="shared" si="94"/>
        <v>2224000</v>
      </c>
      <c r="R716" s="35">
        <f t="shared" si="94"/>
        <v>1807000</v>
      </c>
      <c r="S716" s="40">
        <v>3</v>
      </c>
    </row>
    <row r="717" spans="1:19" s="26" customFormat="1" ht="74.25" customHeight="1">
      <c r="A717" s="846"/>
      <c r="B717" s="815"/>
      <c r="C717" s="848"/>
      <c r="D717" s="789"/>
      <c r="E717" s="843"/>
      <c r="F717" s="848"/>
      <c r="G717" s="856"/>
      <c r="H717" s="848"/>
      <c r="I717" s="33" t="s">
        <v>19</v>
      </c>
      <c r="J717" s="33" t="s">
        <v>3</v>
      </c>
      <c r="K717" s="33" t="s">
        <v>630</v>
      </c>
      <c r="L717" s="33" t="s">
        <v>631</v>
      </c>
      <c r="M717" s="35">
        <v>2126100</v>
      </c>
      <c r="N717" s="35">
        <v>2126100</v>
      </c>
      <c r="O717" s="35">
        <v>2131500</v>
      </c>
      <c r="P717" s="35">
        <v>2628000</v>
      </c>
      <c r="Q717" s="35">
        <v>2224000</v>
      </c>
      <c r="R717" s="35">
        <v>1807000</v>
      </c>
      <c r="S717" s="40"/>
    </row>
    <row r="718" spans="1:19" s="26" customFormat="1" ht="136.5" customHeight="1">
      <c r="A718" s="846"/>
      <c r="B718" s="847" t="s">
        <v>632</v>
      </c>
      <c r="C718" s="857" t="s">
        <v>633</v>
      </c>
      <c r="D718" s="787" t="s">
        <v>250</v>
      </c>
      <c r="E718" s="360" t="s">
        <v>634</v>
      </c>
      <c r="F718" s="36" t="s">
        <v>188</v>
      </c>
      <c r="G718" s="37">
        <v>43615</v>
      </c>
      <c r="H718" s="38" t="s">
        <v>195</v>
      </c>
      <c r="I718" s="852" t="s">
        <v>19</v>
      </c>
      <c r="J718" s="852" t="s">
        <v>16</v>
      </c>
      <c r="K718" s="853" t="s">
        <v>635</v>
      </c>
      <c r="L718" s="852" t="s">
        <v>636</v>
      </c>
      <c r="M718" s="854">
        <v>6493000</v>
      </c>
      <c r="N718" s="854">
        <v>6493000</v>
      </c>
      <c r="O718" s="855">
        <v>2541200</v>
      </c>
      <c r="P718" s="855">
        <v>5799300</v>
      </c>
      <c r="Q718" s="855">
        <v>5000000</v>
      </c>
      <c r="R718" s="855">
        <v>5000000</v>
      </c>
      <c r="S718" s="850">
        <v>3</v>
      </c>
    </row>
    <row r="719" spans="1:19" s="26" customFormat="1" ht="108.75" customHeight="1">
      <c r="A719" s="846"/>
      <c r="B719" s="531"/>
      <c r="C719" s="623"/>
      <c r="D719" s="789"/>
      <c r="E719" s="360" t="s">
        <v>637</v>
      </c>
      <c r="F719" s="36" t="s">
        <v>188</v>
      </c>
      <c r="G719" s="37">
        <v>43636</v>
      </c>
      <c r="H719" s="38" t="s">
        <v>195</v>
      </c>
      <c r="I719" s="851"/>
      <c r="J719" s="851"/>
      <c r="K719" s="600"/>
      <c r="L719" s="851"/>
      <c r="M719" s="600"/>
      <c r="N719" s="600"/>
      <c r="O719" s="600"/>
      <c r="P719" s="600"/>
      <c r="Q719" s="600"/>
      <c r="R719" s="600"/>
      <c r="S719" s="851"/>
    </row>
    <row r="720" spans="1:19" s="381" customFormat="1" ht="18" customHeight="1">
      <c r="A720" s="545" t="s">
        <v>1213</v>
      </c>
      <c r="B720" s="546"/>
      <c r="C720" s="546"/>
      <c r="D720" s="546"/>
      <c r="E720" s="547"/>
      <c r="F720" s="405"/>
      <c r="G720" s="406"/>
      <c r="H720" s="407"/>
      <c r="I720" s="408"/>
      <c r="J720" s="408"/>
      <c r="K720" s="408"/>
      <c r="L720" s="408"/>
      <c r="M720" s="409">
        <f t="shared" ref="M720:R720" si="95">M703+M708+M710+M716+M718</f>
        <v>18254300</v>
      </c>
      <c r="N720" s="409">
        <f t="shared" si="95"/>
        <v>18239095.75</v>
      </c>
      <c r="O720" s="409">
        <f t="shared" si="95"/>
        <v>14965800</v>
      </c>
      <c r="P720" s="409">
        <f t="shared" si="95"/>
        <v>19217400</v>
      </c>
      <c r="Q720" s="409">
        <f t="shared" si="95"/>
        <v>18014100</v>
      </c>
      <c r="R720" s="409">
        <f t="shared" si="95"/>
        <v>17597100</v>
      </c>
      <c r="S720" s="404"/>
    </row>
    <row r="721" spans="1:27" s="45" customFormat="1">
      <c r="A721" s="176"/>
      <c r="B721" s="327"/>
      <c r="C721" s="180"/>
      <c r="D721" s="196"/>
      <c r="E721" s="369"/>
      <c r="F721" s="197"/>
      <c r="G721" s="197"/>
      <c r="H721" s="197"/>
      <c r="I721" s="198"/>
      <c r="J721" s="177"/>
      <c r="K721" s="177"/>
      <c r="L721" s="177"/>
      <c r="M721" s="199"/>
      <c r="N721" s="199"/>
      <c r="O721" s="199"/>
      <c r="P721" s="200"/>
      <c r="Q721" s="200"/>
      <c r="R721" s="200"/>
      <c r="S721" s="178"/>
      <c r="U721" s="46"/>
      <c r="V721" s="46"/>
      <c r="W721" s="46"/>
      <c r="X721" s="46"/>
      <c r="Y721" s="46"/>
      <c r="Z721" s="46"/>
      <c r="AA721" s="46"/>
    </row>
    <row r="722" spans="1:27" s="384" customFormat="1" ht="12.75">
      <c r="A722" s="383"/>
      <c r="B722" s="383"/>
      <c r="C722" s="383"/>
      <c r="D722" s="383"/>
      <c r="E722" s="383"/>
      <c r="F722" s="383"/>
      <c r="G722" s="383"/>
      <c r="H722" s="539" t="s">
        <v>638</v>
      </c>
      <c r="I722" s="540"/>
      <c r="J722" s="540"/>
      <c r="K722" s="540"/>
      <c r="L722" s="540"/>
      <c r="M722" s="382">
        <f>M272+M280+M366+M672+M696+M720</f>
        <v>1000534367.09</v>
      </c>
      <c r="N722" s="382">
        <f t="shared" ref="N722:R722" si="96">N272+N280+N366+N672+N696+N720</f>
        <v>916553535.18000007</v>
      </c>
      <c r="O722" s="382">
        <f t="shared" si="96"/>
        <v>1092173449.8699999</v>
      </c>
      <c r="P722" s="382">
        <f t="shared" si="96"/>
        <v>1044419601</v>
      </c>
      <c r="Q722" s="382">
        <f t="shared" si="96"/>
        <v>1006868794</v>
      </c>
      <c r="R722" s="382">
        <f t="shared" si="96"/>
        <v>988738794</v>
      </c>
      <c r="S722" s="386"/>
    </row>
    <row r="723" spans="1:27" s="384" customFormat="1" ht="12.75">
      <c r="A723" s="385"/>
      <c r="B723" s="385"/>
      <c r="C723" s="385"/>
      <c r="D723" s="385"/>
      <c r="E723" s="385"/>
      <c r="F723" s="385"/>
      <c r="G723" s="385"/>
      <c r="H723" s="541" t="s">
        <v>1211</v>
      </c>
      <c r="I723" s="540"/>
      <c r="J723" s="540"/>
      <c r="K723" s="540"/>
      <c r="L723" s="540"/>
      <c r="M723" s="387"/>
      <c r="N723" s="387"/>
      <c r="O723" s="387"/>
      <c r="P723" s="382">
        <v>11983700</v>
      </c>
      <c r="Q723" s="382">
        <v>13343300</v>
      </c>
      <c r="R723" s="382">
        <v>27497400</v>
      </c>
      <c r="S723" s="386"/>
    </row>
    <row r="724" spans="1:27" s="384" customFormat="1" ht="12.75">
      <c r="A724" s="385"/>
      <c r="B724" s="385"/>
      <c r="C724" s="385"/>
      <c r="D724" s="385"/>
      <c r="E724" s="385"/>
      <c r="F724" s="385"/>
      <c r="G724" s="385"/>
      <c r="H724" s="539" t="s">
        <v>1212</v>
      </c>
      <c r="I724" s="540"/>
      <c r="J724" s="540"/>
      <c r="K724" s="540"/>
      <c r="L724" s="540"/>
      <c r="M724" s="382">
        <f t="shared" ref="M724:R724" si="97">SUM(M722:M723)</f>
        <v>1000534367.09</v>
      </c>
      <c r="N724" s="382">
        <f t="shared" si="97"/>
        <v>916553535.18000007</v>
      </c>
      <c r="O724" s="382">
        <f t="shared" si="97"/>
        <v>1092173449.8699999</v>
      </c>
      <c r="P724" s="382">
        <f t="shared" si="97"/>
        <v>1056403301</v>
      </c>
      <c r="Q724" s="382">
        <f t="shared" si="97"/>
        <v>1020212094</v>
      </c>
      <c r="R724" s="382">
        <f t="shared" si="97"/>
        <v>1016236194</v>
      </c>
      <c r="S724" s="386"/>
    </row>
  </sheetData>
  <mergeCells count="1188">
    <mergeCell ref="C716:C717"/>
    <mergeCell ref="S718:S719"/>
    <mergeCell ref="J718:J719"/>
    <mergeCell ref="K718:K719"/>
    <mergeCell ref="L718:L719"/>
    <mergeCell ref="M718:M719"/>
    <mergeCell ref="N718:N719"/>
    <mergeCell ref="O718:O719"/>
    <mergeCell ref="P718:P719"/>
    <mergeCell ref="Q718:Q719"/>
    <mergeCell ref="R718:R719"/>
    <mergeCell ref="D716:D717"/>
    <mergeCell ref="E716:E717"/>
    <mergeCell ref="F716:F717"/>
    <mergeCell ref="G716:G717"/>
    <mergeCell ref="H716:H717"/>
    <mergeCell ref="B718:B719"/>
    <mergeCell ref="C718:C719"/>
    <mergeCell ref="D718:D719"/>
    <mergeCell ref="I718:I719"/>
    <mergeCell ref="A698:A700"/>
    <mergeCell ref="B698:B700"/>
    <mergeCell ref="C698:C700"/>
    <mergeCell ref="D698:D700"/>
    <mergeCell ref="E698:E700"/>
    <mergeCell ref="F698:F700"/>
    <mergeCell ref="G698:G700"/>
    <mergeCell ref="H698:H700"/>
    <mergeCell ref="I698:I700"/>
    <mergeCell ref="A702:A719"/>
    <mergeCell ref="B703:B707"/>
    <mergeCell ref="C703:C707"/>
    <mergeCell ref="D703:D707"/>
    <mergeCell ref="E703:E707"/>
    <mergeCell ref="F703:F707"/>
    <mergeCell ref="G703:G707"/>
    <mergeCell ref="H703:H707"/>
    <mergeCell ref="B708:B709"/>
    <mergeCell ref="C708:C709"/>
    <mergeCell ref="D708:D709"/>
    <mergeCell ref="E708:E709"/>
    <mergeCell ref="F708:F709"/>
    <mergeCell ref="G708:G709"/>
    <mergeCell ref="H708:H709"/>
    <mergeCell ref="B710:B715"/>
    <mergeCell ref="C710:C715"/>
    <mergeCell ref="D710:D715"/>
    <mergeCell ref="E710:E715"/>
    <mergeCell ref="F710:F715"/>
    <mergeCell ref="G710:G715"/>
    <mergeCell ref="H710:H715"/>
    <mergeCell ref="B716:B717"/>
    <mergeCell ref="B662:B663"/>
    <mergeCell ref="C662:C663"/>
    <mergeCell ref="D662:D663"/>
    <mergeCell ref="J698:J700"/>
    <mergeCell ref="K698:K700"/>
    <mergeCell ref="L698:L700"/>
    <mergeCell ref="M698:R698"/>
    <mergeCell ref="S698:S700"/>
    <mergeCell ref="M699:N699"/>
    <mergeCell ref="O699:O700"/>
    <mergeCell ref="P699:P700"/>
    <mergeCell ref="B664:B666"/>
    <mergeCell ref="C664:C666"/>
    <mergeCell ref="D664:D666"/>
    <mergeCell ref="E664:E665"/>
    <mergeCell ref="F664:F665"/>
    <mergeCell ref="G664:G665"/>
    <mergeCell ref="B667:B670"/>
    <mergeCell ref="C667:C670"/>
    <mergeCell ref="D667:D670"/>
    <mergeCell ref="E667:E668"/>
    <mergeCell ref="F667:F668"/>
    <mergeCell ref="G667:G668"/>
    <mergeCell ref="E669:E670"/>
    <mergeCell ref="F669:F670"/>
    <mergeCell ref="G669:G670"/>
    <mergeCell ref="Q675:Q676"/>
    <mergeCell ref="R675:R676"/>
    <mergeCell ref="B672:L672"/>
    <mergeCell ref="A697:S697"/>
    <mergeCell ref="Q699:Q700"/>
    <mergeCell ref="R699:R700"/>
    <mergeCell ref="B652:B654"/>
    <mergeCell ref="C652:C654"/>
    <mergeCell ref="D652:D654"/>
    <mergeCell ref="E652:E653"/>
    <mergeCell ref="F652:F653"/>
    <mergeCell ref="G652:G653"/>
    <mergeCell ref="H652:H653"/>
    <mergeCell ref="B655:B656"/>
    <mergeCell ref="C655:C656"/>
    <mergeCell ref="D655:D656"/>
    <mergeCell ref="E655:E656"/>
    <mergeCell ref="F655:F656"/>
    <mergeCell ref="G655:G656"/>
    <mergeCell ref="H655:H656"/>
    <mergeCell ref="B657:B661"/>
    <mergeCell ref="C657:C661"/>
    <mergeCell ref="D657:D661"/>
    <mergeCell ref="E657:E661"/>
    <mergeCell ref="F657:F661"/>
    <mergeCell ref="G657:G661"/>
    <mergeCell ref="H657:H661"/>
    <mergeCell ref="B644:B645"/>
    <mergeCell ref="C644:C646"/>
    <mergeCell ref="D644:D646"/>
    <mergeCell ref="E645:E646"/>
    <mergeCell ref="F645:F646"/>
    <mergeCell ref="G645:G646"/>
    <mergeCell ref="B647:B648"/>
    <mergeCell ref="C647:C648"/>
    <mergeCell ref="D647:D648"/>
    <mergeCell ref="E647:E648"/>
    <mergeCell ref="F647:F648"/>
    <mergeCell ref="G647:G648"/>
    <mergeCell ref="H647:H648"/>
    <mergeCell ref="B649:B651"/>
    <mergeCell ref="C649:C651"/>
    <mergeCell ref="D649:D651"/>
    <mergeCell ref="E649:E650"/>
    <mergeCell ref="F649:F650"/>
    <mergeCell ref="G649:G650"/>
    <mergeCell ref="H649:H650"/>
    <mergeCell ref="B629:B636"/>
    <mergeCell ref="C629:C636"/>
    <mergeCell ref="D629:D636"/>
    <mergeCell ref="E629:E636"/>
    <mergeCell ref="F629:F636"/>
    <mergeCell ref="G629:G636"/>
    <mergeCell ref="H629:H636"/>
    <mergeCell ref="B637:B641"/>
    <mergeCell ref="C637:C641"/>
    <mergeCell ref="D637:D641"/>
    <mergeCell ref="E637:E641"/>
    <mergeCell ref="F637:F641"/>
    <mergeCell ref="G637:G641"/>
    <mergeCell ref="H637:H641"/>
    <mergeCell ref="B642:B643"/>
    <mergeCell ref="C642:C643"/>
    <mergeCell ref="D642:D643"/>
    <mergeCell ref="B617:B618"/>
    <mergeCell ref="C617:C618"/>
    <mergeCell ref="D617:D625"/>
    <mergeCell ref="E617:E625"/>
    <mergeCell ref="F617:F620"/>
    <mergeCell ref="G617:G620"/>
    <mergeCell ref="H617:H620"/>
    <mergeCell ref="B621:B622"/>
    <mergeCell ref="C621:C625"/>
    <mergeCell ref="R623:R625"/>
    <mergeCell ref="S623:S625"/>
    <mergeCell ref="B626:B628"/>
    <mergeCell ref="C626:C628"/>
    <mergeCell ref="D626:D628"/>
    <mergeCell ref="E626:E628"/>
    <mergeCell ref="F626:F628"/>
    <mergeCell ref="G626:G628"/>
    <mergeCell ref="H626:H628"/>
    <mergeCell ref="I623:I625"/>
    <mergeCell ref="J623:J625"/>
    <mergeCell ref="K623:K625"/>
    <mergeCell ref="L623:L625"/>
    <mergeCell ref="M623:M625"/>
    <mergeCell ref="N623:N625"/>
    <mergeCell ref="O623:O625"/>
    <mergeCell ref="P623:P625"/>
    <mergeCell ref="Q623:Q625"/>
    <mergeCell ref="B606:B609"/>
    <mergeCell ref="C606:C610"/>
    <mergeCell ref="D606:D610"/>
    <mergeCell ref="E606:E610"/>
    <mergeCell ref="F606:F610"/>
    <mergeCell ref="G606:G610"/>
    <mergeCell ref="H606:H610"/>
    <mergeCell ref="B611:B612"/>
    <mergeCell ref="C611:C614"/>
    <mergeCell ref="D611:D614"/>
    <mergeCell ref="E611:E614"/>
    <mergeCell ref="F611:F614"/>
    <mergeCell ref="G611:G614"/>
    <mergeCell ref="H611:H614"/>
    <mergeCell ref="B613:B614"/>
    <mergeCell ref="B615:B616"/>
    <mergeCell ref="C615:C616"/>
    <mergeCell ref="D615:D616"/>
    <mergeCell ref="E615:E616"/>
    <mergeCell ref="F615:F616"/>
    <mergeCell ref="G615:G616"/>
    <mergeCell ref="H615:H616"/>
    <mergeCell ref="B593:B594"/>
    <mergeCell ref="C593:C594"/>
    <mergeCell ref="D593:D594"/>
    <mergeCell ref="E593:E600"/>
    <mergeCell ref="F593:F600"/>
    <mergeCell ref="G593:G600"/>
    <mergeCell ref="H593:H600"/>
    <mergeCell ref="B595:B596"/>
    <mergeCell ref="C595:C596"/>
    <mergeCell ref="D595:D596"/>
    <mergeCell ref="B597:B598"/>
    <mergeCell ref="C597:C598"/>
    <mergeCell ref="D597:D598"/>
    <mergeCell ref="B599:B600"/>
    <mergeCell ref="C599:C600"/>
    <mergeCell ref="D599:D600"/>
    <mergeCell ref="B601:B603"/>
    <mergeCell ref="C601:C605"/>
    <mergeCell ref="D601:D605"/>
    <mergeCell ref="E601:E603"/>
    <mergeCell ref="F601:F603"/>
    <mergeCell ref="G601:G603"/>
    <mergeCell ref="H601:H603"/>
    <mergeCell ref="B604:B605"/>
    <mergeCell ref="E604:E605"/>
    <mergeCell ref="F604:F605"/>
    <mergeCell ref="G604:G605"/>
    <mergeCell ref="H604:H605"/>
    <mergeCell ref="B587:B588"/>
    <mergeCell ref="C587:C588"/>
    <mergeCell ref="D587:D588"/>
    <mergeCell ref="E587:E588"/>
    <mergeCell ref="F587:F588"/>
    <mergeCell ref="G587:G588"/>
    <mergeCell ref="H587:H588"/>
    <mergeCell ref="B589:B590"/>
    <mergeCell ref="C589:C590"/>
    <mergeCell ref="D589:D590"/>
    <mergeCell ref="E589:E590"/>
    <mergeCell ref="F589:F590"/>
    <mergeCell ref="G589:G590"/>
    <mergeCell ref="H589:H590"/>
    <mergeCell ref="B591:B592"/>
    <mergeCell ref="C591:C592"/>
    <mergeCell ref="D591:D592"/>
    <mergeCell ref="E591:E592"/>
    <mergeCell ref="F591:F592"/>
    <mergeCell ref="G591:G592"/>
    <mergeCell ref="H591:H592"/>
    <mergeCell ref="B581:B582"/>
    <mergeCell ref="C581:C582"/>
    <mergeCell ref="D581:D582"/>
    <mergeCell ref="E581:E582"/>
    <mergeCell ref="F581:F582"/>
    <mergeCell ref="G581:G582"/>
    <mergeCell ref="H581:H582"/>
    <mergeCell ref="B583:B584"/>
    <mergeCell ref="C583:C584"/>
    <mergeCell ref="D583:D584"/>
    <mergeCell ref="E583:E584"/>
    <mergeCell ref="F583:F584"/>
    <mergeCell ref="G583:G584"/>
    <mergeCell ref="H583:H584"/>
    <mergeCell ref="B585:B586"/>
    <mergeCell ref="C585:C586"/>
    <mergeCell ref="D585:D586"/>
    <mergeCell ref="E585:E586"/>
    <mergeCell ref="F585:F586"/>
    <mergeCell ref="G585:G586"/>
    <mergeCell ref="H585:H586"/>
    <mergeCell ref="B573:B574"/>
    <mergeCell ref="C573:C574"/>
    <mergeCell ref="D573:D576"/>
    <mergeCell ref="E573:E576"/>
    <mergeCell ref="F573:F576"/>
    <mergeCell ref="G573:G576"/>
    <mergeCell ref="H573:H576"/>
    <mergeCell ref="B575:B576"/>
    <mergeCell ref="C575:C576"/>
    <mergeCell ref="B577:B578"/>
    <mergeCell ref="C577:C578"/>
    <mergeCell ref="D577:D578"/>
    <mergeCell ref="E577:E578"/>
    <mergeCell ref="F577:F578"/>
    <mergeCell ref="G577:G578"/>
    <mergeCell ref="H577:H578"/>
    <mergeCell ref="B579:B580"/>
    <mergeCell ref="C579:C580"/>
    <mergeCell ref="D579:D580"/>
    <mergeCell ref="E579:E580"/>
    <mergeCell ref="F579:F580"/>
    <mergeCell ref="G579:G580"/>
    <mergeCell ref="H579:H580"/>
    <mergeCell ref="B565:B566"/>
    <mergeCell ref="C565:C566"/>
    <mergeCell ref="D565:D566"/>
    <mergeCell ref="E565:E566"/>
    <mergeCell ref="F565:F566"/>
    <mergeCell ref="G565:G566"/>
    <mergeCell ref="H565:H566"/>
    <mergeCell ref="B567:B568"/>
    <mergeCell ref="C567:C568"/>
    <mergeCell ref="D567:D568"/>
    <mergeCell ref="B569:B570"/>
    <mergeCell ref="C569:C570"/>
    <mergeCell ref="D569:D570"/>
    <mergeCell ref="E569:E572"/>
    <mergeCell ref="F569:F572"/>
    <mergeCell ref="G569:G572"/>
    <mergeCell ref="H569:H572"/>
    <mergeCell ref="B571:B572"/>
    <mergeCell ref="C571:C572"/>
    <mergeCell ref="D571:D572"/>
    <mergeCell ref="B554:B555"/>
    <mergeCell ref="C554:C555"/>
    <mergeCell ref="D554:D557"/>
    <mergeCell ref="E554:E557"/>
    <mergeCell ref="F554:F557"/>
    <mergeCell ref="G554:G557"/>
    <mergeCell ref="H554:H557"/>
    <mergeCell ref="B556:B557"/>
    <mergeCell ref="C556:C557"/>
    <mergeCell ref="B558:B560"/>
    <mergeCell ref="C558:C561"/>
    <mergeCell ref="D558:D561"/>
    <mergeCell ref="E558:E561"/>
    <mergeCell ref="F558:F561"/>
    <mergeCell ref="G558:G561"/>
    <mergeCell ref="H558:H561"/>
    <mergeCell ref="B562:B564"/>
    <mergeCell ref="C562:C564"/>
    <mergeCell ref="D562:D564"/>
    <mergeCell ref="E563:E564"/>
    <mergeCell ref="B542:B543"/>
    <mergeCell ref="C542:C544"/>
    <mergeCell ref="D542:D544"/>
    <mergeCell ref="E543:E544"/>
    <mergeCell ref="F543:F544"/>
    <mergeCell ref="G543:G544"/>
    <mergeCell ref="H543:H544"/>
    <mergeCell ref="B545:B546"/>
    <mergeCell ref="C545:C547"/>
    <mergeCell ref="D545:D547"/>
    <mergeCell ref="E545:E547"/>
    <mergeCell ref="F545:F547"/>
    <mergeCell ref="G545:G547"/>
    <mergeCell ref="H545:H547"/>
    <mergeCell ref="B548:B550"/>
    <mergeCell ref="C548:C550"/>
    <mergeCell ref="D548:D553"/>
    <mergeCell ref="E548:E553"/>
    <mergeCell ref="F548:F553"/>
    <mergeCell ref="G548:G553"/>
    <mergeCell ref="H548:H553"/>
    <mergeCell ref="B551:B553"/>
    <mergeCell ref="C551:C553"/>
    <mergeCell ref="B522:B524"/>
    <mergeCell ref="C522:C524"/>
    <mergeCell ref="D522:D527"/>
    <mergeCell ref="E522:E527"/>
    <mergeCell ref="F522:F527"/>
    <mergeCell ref="G522:G527"/>
    <mergeCell ref="H522:H527"/>
    <mergeCell ref="B525:B527"/>
    <mergeCell ref="C525:C527"/>
    <mergeCell ref="B528:B534"/>
    <mergeCell ref="C528:C534"/>
    <mergeCell ref="D528:D534"/>
    <mergeCell ref="E528:E534"/>
    <mergeCell ref="F528:F534"/>
    <mergeCell ref="G528:G534"/>
    <mergeCell ref="H528:H534"/>
    <mergeCell ref="B535:B541"/>
    <mergeCell ref="C535:C541"/>
    <mergeCell ref="D535:D541"/>
    <mergeCell ref="E535:E541"/>
    <mergeCell ref="F535:F541"/>
    <mergeCell ref="G535:G541"/>
    <mergeCell ref="H535:H541"/>
    <mergeCell ref="B506:B507"/>
    <mergeCell ref="C506:C509"/>
    <mergeCell ref="D506:D509"/>
    <mergeCell ref="E506:E509"/>
    <mergeCell ref="F506:F509"/>
    <mergeCell ref="G506:G509"/>
    <mergeCell ref="H506:H509"/>
    <mergeCell ref="B510:B511"/>
    <mergeCell ref="C510:C517"/>
    <mergeCell ref="D510:D517"/>
    <mergeCell ref="E510:E517"/>
    <mergeCell ref="F510:F517"/>
    <mergeCell ref="G510:G517"/>
    <mergeCell ref="H510:H517"/>
    <mergeCell ref="B514:B515"/>
    <mergeCell ref="B518:B519"/>
    <mergeCell ref="C518:C520"/>
    <mergeCell ref="D518:D521"/>
    <mergeCell ref="E518:E521"/>
    <mergeCell ref="F518:F521"/>
    <mergeCell ref="G518:G521"/>
    <mergeCell ref="H518:H521"/>
    <mergeCell ref="B492:B493"/>
    <mergeCell ref="C492:C493"/>
    <mergeCell ref="D492:D495"/>
    <mergeCell ref="E492:E495"/>
    <mergeCell ref="F492:F495"/>
    <mergeCell ref="G492:G495"/>
    <mergeCell ref="H492:H495"/>
    <mergeCell ref="B494:B495"/>
    <mergeCell ref="C494:C495"/>
    <mergeCell ref="B496:B497"/>
    <mergeCell ref="C496:C497"/>
    <mergeCell ref="D496:D497"/>
    <mergeCell ref="E496:E497"/>
    <mergeCell ref="F496:F497"/>
    <mergeCell ref="G496:G497"/>
    <mergeCell ref="H496:H497"/>
    <mergeCell ref="B498:B499"/>
    <mergeCell ref="C498:C505"/>
    <mergeCell ref="D498:D501"/>
    <mergeCell ref="E498:E501"/>
    <mergeCell ref="F498:F501"/>
    <mergeCell ref="G498:G501"/>
    <mergeCell ref="H498:H501"/>
    <mergeCell ref="B502:B503"/>
    <mergeCell ref="D502:D505"/>
    <mergeCell ref="E502:E505"/>
    <mergeCell ref="F502:F505"/>
    <mergeCell ref="G502:G505"/>
    <mergeCell ref="H502:H505"/>
    <mergeCell ref="B480:B481"/>
    <mergeCell ref="C480:C481"/>
    <mergeCell ref="D480:D481"/>
    <mergeCell ref="E480:E481"/>
    <mergeCell ref="F480:F481"/>
    <mergeCell ref="G480:G481"/>
    <mergeCell ref="H480:H481"/>
    <mergeCell ref="B482:B487"/>
    <mergeCell ref="C482:C485"/>
    <mergeCell ref="D482:D487"/>
    <mergeCell ref="E482:E487"/>
    <mergeCell ref="F482:F487"/>
    <mergeCell ref="G482:G487"/>
    <mergeCell ref="H482:H487"/>
    <mergeCell ref="C486:C487"/>
    <mergeCell ref="B488:B490"/>
    <mergeCell ref="C488:C491"/>
    <mergeCell ref="D488:D491"/>
    <mergeCell ref="E488:E491"/>
    <mergeCell ref="F488:F491"/>
    <mergeCell ref="G488:G491"/>
    <mergeCell ref="H488:H491"/>
    <mergeCell ref="B468:B469"/>
    <mergeCell ref="C468:C470"/>
    <mergeCell ref="D468:D470"/>
    <mergeCell ref="E468:E470"/>
    <mergeCell ref="F468:F470"/>
    <mergeCell ref="G468:G470"/>
    <mergeCell ref="H468:H470"/>
    <mergeCell ref="B471:B472"/>
    <mergeCell ref="C471:C473"/>
    <mergeCell ref="D471:D476"/>
    <mergeCell ref="E471:E476"/>
    <mergeCell ref="F471:F476"/>
    <mergeCell ref="G471:G476"/>
    <mergeCell ref="H471:H476"/>
    <mergeCell ref="B474:B475"/>
    <mergeCell ref="C474:C476"/>
    <mergeCell ref="B477:B479"/>
    <mergeCell ref="C477:C479"/>
    <mergeCell ref="D477:D479"/>
    <mergeCell ref="E478:E479"/>
    <mergeCell ref="F478:F479"/>
    <mergeCell ref="G478:G479"/>
    <mergeCell ref="H478:H479"/>
    <mergeCell ref="B456:B458"/>
    <mergeCell ref="C456:C459"/>
    <mergeCell ref="D456:D459"/>
    <mergeCell ref="E456:E459"/>
    <mergeCell ref="F456:F459"/>
    <mergeCell ref="G456:G459"/>
    <mergeCell ref="H456:H459"/>
    <mergeCell ref="B460:B461"/>
    <mergeCell ref="C460:C461"/>
    <mergeCell ref="D460:D461"/>
    <mergeCell ref="E460:E461"/>
    <mergeCell ref="F460:F461"/>
    <mergeCell ref="G460:G461"/>
    <mergeCell ref="H460:H461"/>
    <mergeCell ref="B462:B463"/>
    <mergeCell ref="C462:C464"/>
    <mergeCell ref="D462:D467"/>
    <mergeCell ref="E462:E467"/>
    <mergeCell ref="F462:F467"/>
    <mergeCell ref="G462:G467"/>
    <mergeCell ref="H462:H467"/>
    <mergeCell ref="B465:B466"/>
    <mergeCell ref="C465:C467"/>
    <mergeCell ref="B445:B446"/>
    <mergeCell ref="C445:C446"/>
    <mergeCell ref="D445:D446"/>
    <mergeCell ref="B447:B448"/>
    <mergeCell ref="C447:C448"/>
    <mergeCell ref="D447:D448"/>
    <mergeCell ref="E447:E448"/>
    <mergeCell ref="F447:F448"/>
    <mergeCell ref="G447:G448"/>
    <mergeCell ref="H447:H448"/>
    <mergeCell ref="B449:B450"/>
    <mergeCell ref="C449:C450"/>
    <mergeCell ref="D449:D450"/>
    <mergeCell ref="B451:B454"/>
    <mergeCell ref="C451:C455"/>
    <mergeCell ref="D451:D455"/>
    <mergeCell ref="E451:E455"/>
    <mergeCell ref="F451:F455"/>
    <mergeCell ref="G451:G455"/>
    <mergeCell ref="H451:H455"/>
    <mergeCell ref="B429:B431"/>
    <mergeCell ref="C429:C432"/>
    <mergeCell ref="D429:D432"/>
    <mergeCell ref="E429:E432"/>
    <mergeCell ref="F429:F432"/>
    <mergeCell ref="G429:G432"/>
    <mergeCell ref="H429:H432"/>
    <mergeCell ref="B433:B441"/>
    <mergeCell ref="C433:C441"/>
    <mergeCell ref="D433:D441"/>
    <mergeCell ref="E433:E441"/>
    <mergeCell ref="F433:F441"/>
    <mergeCell ref="G433:G441"/>
    <mergeCell ref="H433:H441"/>
    <mergeCell ref="B442:B444"/>
    <mergeCell ref="C442:C444"/>
    <mergeCell ref="D442:D444"/>
    <mergeCell ref="B418:B419"/>
    <mergeCell ref="C418:C420"/>
    <mergeCell ref="D418:D423"/>
    <mergeCell ref="E418:E423"/>
    <mergeCell ref="F418:F423"/>
    <mergeCell ref="G418:G423"/>
    <mergeCell ref="H418:H423"/>
    <mergeCell ref="B421:B422"/>
    <mergeCell ref="C421:C423"/>
    <mergeCell ref="B424:B425"/>
    <mergeCell ref="C424:C425"/>
    <mergeCell ref="D424:D425"/>
    <mergeCell ref="E424:E425"/>
    <mergeCell ref="F424:F425"/>
    <mergeCell ref="G424:G425"/>
    <mergeCell ref="H424:H425"/>
    <mergeCell ref="B426:B427"/>
    <mergeCell ref="C426:C428"/>
    <mergeCell ref="D426:D428"/>
    <mergeCell ref="E426:E428"/>
    <mergeCell ref="F426:F428"/>
    <mergeCell ref="G426:G428"/>
    <mergeCell ref="H426:H428"/>
    <mergeCell ref="B407:B409"/>
    <mergeCell ref="C407:C411"/>
    <mergeCell ref="D407:D411"/>
    <mergeCell ref="E407:E411"/>
    <mergeCell ref="F407:F411"/>
    <mergeCell ref="G407:G411"/>
    <mergeCell ref="H407:H411"/>
    <mergeCell ref="B410:B411"/>
    <mergeCell ref="B412:B413"/>
    <mergeCell ref="C412:C414"/>
    <mergeCell ref="D412:D417"/>
    <mergeCell ref="E412:E417"/>
    <mergeCell ref="F412:F417"/>
    <mergeCell ref="G412:G417"/>
    <mergeCell ref="H412:H417"/>
    <mergeCell ref="B415:B416"/>
    <mergeCell ref="C415:C417"/>
    <mergeCell ref="E393:E398"/>
    <mergeCell ref="F393:F398"/>
    <mergeCell ref="G393:G398"/>
    <mergeCell ref="H393:H398"/>
    <mergeCell ref="B399:B400"/>
    <mergeCell ref="C399:C400"/>
    <mergeCell ref="D399:D400"/>
    <mergeCell ref="E399:E400"/>
    <mergeCell ref="F399:F400"/>
    <mergeCell ref="G399:G400"/>
    <mergeCell ref="H399:H400"/>
    <mergeCell ref="B401:B402"/>
    <mergeCell ref="C401:C403"/>
    <mergeCell ref="D401:D406"/>
    <mergeCell ref="E401:E406"/>
    <mergeCell ref="F401:F406"/>
    <mergeCell ref="G401:G406"/>
    <mergeCell ref="H401:H406"/>
    <mergeCell ref="B404:B405"/>
    <mergeCell ref="C404:C406"/>
    <mergeCell ref="A372:A672"/>
    <mergeCell ref="B372:L372"/>
    <mergeCell ref="B373:B374"/>
    <mergeCell ref="C373:C375"/>
    <mergeCell ref="D373:D375"/>
    <mergeCell ref="E373:E375"/>
    <mergeCell ref="F373:F375"/>
    <mergeCell ref="G373:G375"/>
    <mergeCell ref="H373:H375"/>
    <mergeCell ref="B376:B377"/>
    <mergeCell ref="C376:C377"/>
    <mergeCell ref="D376:D377"/>
    <mergeCell ref="B378:B386"/>
    <mergeCell ref="C378:C386"/>
    <mergeCell ref="D378:D386"/>
    <mergeCell ref="E378:E386"/>
    <mergeCell ref="F378:F386"/>
    <mergeCell ref="G378:G386"/>
    <mergeCell ref="H378:H386"/>
    <mergeCell ref="B387:B389"/>
    <mergeCell ref="C387:C389"/>
    <mergeCell ref="D387:D389"/>
    <mergeCell ref="B390:B392"/>
    <mergeCell ref="C390:C392"/>
    <mergeCell ref="D390:D392"/>
    <mergeCell ref="E391:E392"/>
    <mergeCell ref="F391:F392"/>
    <mergeCell ref="G391:G392"/>
    <mergeCell ref="H391:H392"/>
    <mergeCell ref="B393:B397"/>
    <mergeCell ref="C393:C398"/>
    <mergeCell ref="D393:D398"/>
    <mergeCell ref="A367:S367"/>
    <mergeCell ref="A368:A370"/>
    <mergeCell ref="B368:B370"/>
    <mergeCell ref="C368:C370"/>
    <mergeCell ref="D368:D370"/>
    <mergeCell ref="E368:E370"/>
    <mergeCell ref="F368:F370"/>
    <mergeCell ref="G368:G370"/>
    <mergeCell ref="H368:H370"/>
    <mergeCell ref="I368:I370"/>
    <mergeCell ref="J368:J370"/>
    <mergeCell ref="K368:K370"/>
    <mergeCell ref="L368:L370"/>
    <mergeCell ref="M368:R368"/>
    <mergeCell ref="S368:S370"/>
    <mergeCell ref="M369:N369"/>
    <mergeCell ref="O369:O370"/>
    <mergeCell ref="P369:P370"/>
    <mergeCell ref="Q369:Q370"/>
    <mergeCell ref="R369:R370"/>
    <mergeCell ref="R275:R276"/>
    <mergeCell ref="D288:D296"/>
    <mergeCell ref="E288:E296"/>
    <mergeCell ref="F288:F296"/>
    <mergeCell ref="G288:G296"/>
    <mergeCell ref="H288:H296"/>
    <mergeCell ref="F357:F362"/>
    <mergeCell ref="G357:G362"/>
    <mergeCell ref="H357:H362"/>
    <mergeCell ref="C363:C365"/>
    <mergeCell ref="D357:D365"/>
    <mergeCell ref="B357:B359"/>
    <mergeCell ref="C357:C359"/>
    <mergeCell ref="A1:S1"/>
    <mergeCell ref="A2:S2"/>
    <mergeCell ref="A281:S281"/>
    <mergeCell ref="A282:A284"/>
    <mergeCell ref="B282:B284"/>
    <mergeCell ref="C282:C284"/>
    <mergeCell ref="D282:D284"/>
    <mergeCell ref="E282:E284"/>
    <mergeCell ref="F282:F284"/>
    <mergeCell ref="G282:G284"/>
    <mergeCell ref="M282:R282"/>
    <mergeCell ref="C278:C279"/>
    <mergeCell ref="I278:I279"/>
    <mergeCell ref="J278:J279"/>
    <mergeCell ref="K278:K279"/>
    <mergeCell ref="L278:L279"/>
    <mergeCell ref="M278:M279"/>
    <mergeCell ref="C349:C356"/>
    <mergeCell ref="B349:B356"/>
    <mergeCell ref="B293:B295"/>
    <mergeCell ref="C293:C295"/>
    <mergeCell ref="S282:S284"/>
    <mergeCell ref="M283:N283"/>
    <mergeCell ref="O283:O284"/>
    <mergeCell ref="P283:P284"/>
    <mergeCell ref="Q283:Q284"/>
    <mergeCell ref="R283:R284"/>
    <mergeCell ref="H282:H284"/>
    <mergeCell ref="I282:I284"/>
    <mergeCell ref="J282:J284"/>
    <mergeCell ref="K282:K284"/>
    <mergeCell ref="L282:L284"/>
    <mergeCell ref="N278:N279"/>
    <mergeCell ref="O278:O279"/>
    <mergeCell ref="P278:P279"/>
    <mergeCell ref="Q278:Q279"/>
    <mergeCell ref="R278:R279"/>
    <mergeCell ref="S278:S279"/>
    <mergeCell ref="C289:C290"/>
    <mergeCell ref="B298:B299"/>
    <mergeCell ref="E322:E323"/>
    <mergeCell ref="F322:F323"/>
    <mergeCell ref="G322:G323"/>
    <mergeCell ref="H322:H323"/>
    <mergeCell ref="E328:E329"/>
    <mergeCell ref="C341:C348"/>
    <mergeCell ref="C302:H302"/>
    <mergeCell ref="D303:D313"/>
    <mergeCell ref="E303:E313"/>
    <mergeCell ref="F303:F313"/>
    <mergeCell ref="G303:G313"/>
    <mergeCell ref="H303:H313"/>
    <mergeCell ref="B341:B348"/>
    <mergeCell ref="E341:E356"/>
    <mergeCell ref="F341:F356"/>
    <mergeCell ref="G341:G356"/>
    <mergeCell ref="H341:H356"/>
    <mergeCell ref="D341:D356"/>
    <mergeCell ref="B318:B319"/>
    <mergeCell ref="C318:C319"/>
    <mergeCell ref="D318:D319"/>
    <mergeCell ref="D315:D316"/>
    <mergeCell ref="E333:E334"/>
    <mergeCell ref="B335:B339"/>
    <mergeCell ref="C335:C339"/>
    <mergeCell ref="C298:C300"/>
    <mergeCell ref="H333:H334"/>
    <mergeCell ref="D335:D339"/>
    <mergeCell ref="E335:E340"/>
    <mergeCell ref="D330:D331"/>
    <mergeCell ref="E330:E332"/>
    <mergeCell ref="H320:H321"/>
    <mergeCell ref="C324:C325"/>
    <mergeCell ref="B326:B327"/>
    <mergeCell ref="C326:C327"/>
    <mergeCell ref="D326:D327"/>
    <mergeCell ref="C360:C362"/>
    <mergeCell ref="E357:E362"/>
    <mergeCell ref="C315:C316"/>
    <mergeCell ref="F335:F340"/>
    <mergeCell ref="G335:G340"/>
    <mergeCell ref="H335:H340"/>
    <mergeCell ref="C333:C334"/>
    <mergeCell ref="D333:D334"/>
    <mergeCell ref="C328:C329"/>
    <mergeCell ref="D328:D329"/>
    <mergeCell ref="D320:D325"/>
    <mergeCell ref="F333:F334"/>
    <mergeCell ref="G333:G334"/>
    <mergeCell ref="A3:S3"/>
    <mergeCell ref="A4:A6"/>
    <mergeCell ref="B4:B6"/>
    <mergeCell ref="C4:C6"/>
    <mergeCell ref="D4:D6"/>
    <mergeCell ref="E4:E6"/>
    <mergeCell ref="F4:F6"/>
    <mergeCell ref="G4:G6"/>
    <mergeCell ref="H4:H6"/>
    <mergeCell ref="I4:I6"/>
    <mergeCell ref="J4:J6"/>
    <mergeCell ref="K4:K6"/>
    <mergeCell ref="L4:L6"/>
    <mergeCell ref="M4:R4"/>
    <mergeCell ref="S4:S6"/>
    <mergeCell ref="M5:N5"/>
    <mergeCell ref="O5:O6"/>
    <mergeCell ref="P5:P6"/>
    <mergeCell ref="Q5:Q6"/>
    <mergeCell ref="R5:R6"/>
    <mergeCell ref="C17:C20"/>
    <mergeCell ref="C21:C24"/>
    <mergeCell ref="C25:C28"/>
    <mergeCell ref="B8:B13"/>
    <mergeCell ref="D8:D12"/>
    <mergeCell ref="E8:E13"/>
    <mergeCell ref="F8:F13"/>
    <mergeCell ref="G8:G13"/>
    <mergeCell ref="H8:H13"/>
    <mergeCell ref="B14:B16"/>
    <mergeCell ref="C14:C16"/>
    <mergeCell ref="E14:E16"/>
    <mergeCell ref="H14:H16"/>
    <mergeCell ref="C8:C13"/>
    <mergeCell ref="C40:C42"/>
    <mergeCell ref="E40:E42"/>
    <mergeCell ref="D21:D24"/>
    <mergeCell ref="D14:D16"/>
    <mergeCell ref="D17:D20"/>
    <mergeCell ref="B17:B20"/>
    <mergeCell ref="E18:E20"/>
    <mergeCell ref="F18:F20"/>
    <mergeCell ref="G18:G20"/>
    <mergeCell ref="H18:H20"/>
    <mergeCell ref="B21:B24"/>
    <mergeCell ref="E22:E24"/>
    <mergeCell ref="E26:E28"/>
    <mergeCell ref="F26:F28"/>
    <mergeCell ref="G26:G28"/>
    <mergeCell ref="H26:H28"/>
    <mergeCell ref="E47:E49"/>
    <mergeCell ref="F47:F49"/>
    <mergeCell ref="G47:G49"/>
    <mergeCell ref="H47:H49"/>
    <mergeCell ref="B51:B53"/>
    <mergeCell ref="C51:C53"/>
    <mergeCell ref="E51:E53"/>
    <mergeCell ref="C46:C50"/>
    <mergeCell ref="B29:B31"/>
    <mergeCell ref="C29:C31"/>
    <mergeCell ref="E29:E31"/>
    <mergeCell ref="G29:G31"/>
    <mergeCell ref="H29:H31"/>
    <mergeCell ref="F30:F31"/>
    <mergeCell ref="B33:B35"/>
    <mergeCell ref="C33:C35"/>
    <mergeCell ref="E34:E35"/>
    <mergeCell ref="F34:F35"/>
    <mergeCell ref="G34:G35"/>
    <mergeCell ref="H34:H35"/>
    <mergeCell ref="G60:G62"/>
    <mergeCell ref="H60:H62"/>
    <mergeCell ref="C64:C77"/>
    <mergeCell ref="E65:E73"/>
    <mergeCell ref="F65:F73"/>
    <mergeCell ref="G65:G73"/>
    <mergeCell ref="H65:H73"/>
    <mergeCell ref="E74:E77"/>
    <mergeCell ref="F74:F77"/>
    <mergeCell ref="G74:G77"/>
    <mergeCell ref="H74:H77"/>
    <mergeCell ref="B54:B56"/>
    <mergeCell ref="C54:C56"/>
    <mergeCell ref="E54:E56"/>
    <mergeCell ref="B60:B62"/>
    <mergeCell ref="C60:C62"/>
    <mergeCell ref="E60:E62"/>
    <mergeCell ref="F60:F62"/>
    <mergeCell ref="B64:B77"/>
    <mergeCell ref="C78:C79"/>
    <mergeCell ref="I78:I79"/>
    <mergeCell ref="J78:J79"/>
    <mergeCell ref="E81:E85"/>
    <mergeCell ref="C86:C92"/>
    <mergeCell ref="E87:E90"/>
    <mergeCell ref="E91:E92"/>
    <mergeCell ref="C93:C98"/>
    <mergeCell ref="E94:E98"/>
    <mergeCell ref="F94:F98"/>
    <mergeCell ref="G94:G97"/>
    <mergeCell ref="H94:H98"/>
    <mergeCell ref="B80:B85"/>
    <mergeCell ref="C80:C85"/>
    <mergeCell ref="D80:D85"/>
    <mergeCell ref="D78:D79"/>
    <mergeCell ref="B86:B92"/>
    <mergeCell ref="B93:B97"/>
    <mergeCell ref="G108:G123"/>
    <mergeCell ref="H108:H123"/>
    <mergeCell ref="B111:B112"/>
    <mergeCell ref="C111:C112"/>
    <mergeCell ref="B113:B114"/>
    <mergeCell ref="C113:C114"/>
    <mergeCell ref="B115:B116"/>
    <mergeCell ref="C115:C116"/>
    <mergeCell ref="B120:B121"/>
    <mergeCell ref="C120:C121"/>
    <mergeCell ref="C122:C123"/>
    <mergeCell ref="D122:D123"/>
    <mergeCell ref="B100:B104"/>
    <mergeCell ref="C100:C104"/>
    <mergeCell ref="D100:D104"/>
    <mergeCell ref="E101:E102"/>
    <mergeCell ref="E103:E104"/>
    <mergeCell ref="C105:C106"/>
    <mergeCell ref="E105:E106"/>
    <mergeCell ref="B108:B109"/>
    <mergeCell ref="C108:C109"/>
    <mergeCell ref="D108:D109"/>
    <mergeCell ref="E108:E123"/>
    <mergeCell ref="B105:B106"/>
    <mergeCell ref="J155:J156"/>
    <mergeCell ref="K155:K156"/>
    <mergeCell ref="L155:L156"/>
    <mergeCell ref="M155:M156"/>
    <mergeCell ref="N155:N156"/>
    <mergeCell ref="O155:O156"/>
    <mergeCell ref="C140:C151"/>
    <mergeCell ref="E140:E151"/>
    <mergeCell ref="F140:F151"/>
    <mergeCell ref="G140:G151"/>
    <mergeCell ref="H140:H151"/>
    <mergeCell ref="E152:E154"/>
    <mergeCell ref="F152:F154"/>
    <mergeCell ref="G152:G154"/>
    <mergeCell ref="H152:H154"/>
    <mergeCell ref="C124:C137"/>
    <mergeCell ref="E124:E137"/>
    <mergeCell ref="F124:F137"/>
    <mergeCell ref="G124:G137"/>
    <mergeCell ref="H124:H137"/>
    <mergeCell ref="C138:C139"/>
    <mergeCell ref="E138:E139"/>
    <mergeCell ref="F138:F139"/>
    <mergeCell ref="G138:G139"/>
    <mergeCell ref="H138:H139"/>
    <mergeCell ref="E159:E167"/>
    <mergeCell ref="F159:F167"/>
    <mergeCell ref="G159:G167"/>
    <mergeCell ref="H159:H167"/>
    <mergeCell ref="D170:D171"/>
    <mergeCell ref="E170:E171"/>
    <mergeCell ref="B172:B173"/>
    <mergeCell ref="C172:C173"/>
    <mergeCell ref="D172:D173"/>
    <mergeCell ref="P155:P156"/>
    <mergeCell ref="Q155:Q156"/>
    <mergeCell ref="R155:R156"/>
    <mergeCell ref="S155:S156"/>
    <mergeCell ref="E156:E158"/>
    <mergeCell ref="F156:F158"/>
    <mergeCell ref="G156:G158"/>
    <mergeCell ref="H156:H158"/>
    <mergeCell ref="B157:B158"/>
    <mergeCell ref="C157:C158"/>
    <mergeCell ref="I157:I158"/>
    <mergeCell ref="J157:J158"/>
    <mergeCell ref="K157:K158"/>
    <mergeCell ref="L157:L158"/>
    <mergeCell ref="M157:M158"/>
    <mergeCell ref="N157:N158"/>
    <mergeCell ref="O157:O158"/>
    <mergeCell ref="P157:P158"/>
    <mergeCell ref="Q157:Q158"/>
    <mergeCell ref="R157:R158"/>
    <mergeCell ref="B155:B156"/>
    <mergeCell ref="C155:C156"/>
    <mergeCell ref="I155:I156"/>
    <mergeCell ref="G177:G178"/>
    <mergeCell ref="H177:H178"/>
    <mergeCell ref="B179:B180"/>
    <mergeCell ref="C179:C180"/>
    <mergeCell ref="D179:D180"/>
    <mergeCell ref="R172:R173"/>
    <mergeCell ref="B175:B176"/>
    <mergeCell ref="C175:C176"/>
    <mergeCell ref="I175:I176"/>
    <mergeCell ref="J175:J176"/>
    <mergeCell ref="K175:K176"/>
    <mergeCell ref="L175:L176"/>
    <mergeCell ref="M175:M176"/>
    <mergeCell ref="N175:N176"/>
    <mergeCell ref="O175:O176"/>
    <mergeCell ref="P175:P176"/>
    <mergeCell ref="Q175:Q176"/>
    <mergeCell ref="R175:R176"/>
    <mergeCell ref="I172:I173"/>
    <mergeCell ref="J172:J173"/>
    <mergeCell ref="K172:K173"/>
    <mergeCell ref="L172:L173"/>
    <mergeCell ref="M172:M173"/>
    <mergeCell ref="N172:N173"/>
    <mergeCell ref="O172:O173"/>
    <mergeCell ref="P172:P173"/>
    <mergeCell ref="Q172:Q173"/>
    <mergeCell ref="H187:H189"/>
    <mergeCell ref="E190:E197"/>
    <mergeCell ref="F190:F193"/>
    <mergeCell ref="G190:G193"/>
    <mergeCell ref="H190:H193"/>
    <mergeCell ref="C198:C199"/>
    <mergeCell ref="R179:R180"/>
    <mergeCell ref="S179:S180"/>
    <mergeCell ref="B181:B182"/>
    <mergeCell ref="C181:C182"/>
    <mergeCell ref="I181:I182"/>
    <mergeCell ref="J181:J182"/>
    <mergeCell ref="K181:K182"/>
    <mergeCell ref="L181:L182"/>
    <mergeCell ref="M181:M182"/>
    <mergeCell ref="N181:N182"/>
    <mergeCell ref="O181:O182"/>
    <mergeCell ref="P181:P182"/>
    <mergeCell ref="Q181:Q182"/>
    <mergeCell ref="R181:R182"/>
    <mergeCell ref="S181:S182"/>
    <mergeCell ref="I179:I180"/>
    <mergeCell ref="J179:J180"/>
    <mergeCell ref="K179:K180"/>
    <mergeCell ref="L179:L180"/>
    <mergeCell ref="M179:M180"/>
    <mergeCell ref="N179:N180"/>
    <mergeCell ref="O179:O180"/>
    <mergeCell ref="P179:P180"/>
    <mergeCell ref="Q179:Q180"/>
    <mergeCell ref="S201:S202"/>
    <mergeCell ref="B203:B204"/>
    <mergeCell ref="C203:C204"/>
    <mergeCell ref="I203:I204"/>
    <mergeCell ref="J203:J204"/>
    <mergeCell ref="K203:K204"/>
    <mergeCell ref="L203:L204"/>
    <mergeCell ref="M203:M204"/>
    <mergeCell ref="N203:N204"/>
    <mergeCell ref="O203:O204"/>
    <mergeCell ref="P203:P204"/>
    <mergeCell ref="Q203:Q204"/>
    <mergeCell ref="R203:R204"/>
    <mergeCell ref="S203:S204"/>
    <mergeCell ref="M198:M199"/>
    <mergeCell ref="N198:N199"/>
    <mergeCell ref="O198:O199"/>
    <mergeCell ref="P198:P199"/>
    <mergeCell ref="Q198:Q199"/>
    <mergeCell ref="R198:R199"/>
    <mergeCell ref="C201:C202"/>
    <mergeCell ref="M201:M202"/>
    <mergeCell ref="N201:N202"/>
    <mergeCell ref="O201:O202"/>
    <mergeCell ref="P201:P202"/>
    <mergeCell ref="Q201:Q202"/>
    <mergeCell ref="R201:R202"/>
    <mergeCell ref="H221:H224"/>
    <mergeCell ref="B225:B226"/>
    <mergeCell ref="C225:C226"/>
    <mergeCell ref="D225:D226"/>
    <mergeCell ref="E225:E226"/>
    <mergeCell ref="F225:F226"/>
    <mergeCell ref="G225:G226"/>
    <mergeCell ref="H225:H226"/>
    <mergeCell ref="M217:M218"/>
    <mergeCell ref="N217:N218"/>
    <mergeCell ref="O217:O218"/>
    <mergeCell ref="P217:P218"/>
    <mergeCell ref="Q217:Q218"/>
    <mergeCell ref="R217:R218"/>
    <mergeCell ref="S217:S218"/>
    <mergeCell ref="D218:D220"/>
    <mergeCell ref="E218:E220"/>
    <mergeCell ref="H218:H220"/>
    <mergeCell ref="B217:B220"/>
    <mergeCell ref="C217:C220"/>
    <mergeCell ref="H261:H262"/>
    <mergeCell ref="B248:B249"/>
    <mergeCell ref="C248:C249"/>
    <mergeCell ref="B251:B252"/>
    <mergeCell ref="C251:C252"/>
    <mergeCell ref="D251:D252"/>
    <mergeCell ref="K251:K252"/>
    <mergeCell ref="B255:B257"/>
    <mergeCell ref="C255:C257"/>
    <mergeCell ref="D255:D257"/>
    <mergeCell ref="E255:E256"/>
    <mergeCell ref="F255:F256"/>
    <mergeCell ref="G255:G256"/>
    <mergeCell ref="H255:H256"/>
    <mergeCell ref="E232:E233"/>
    <mergeCell ref="F232:F233"/>
    <mergeCell ref="G232:G233"/>
    <mergeCell ref="H232:H233"/>
    <mergeCell ref="E235:E237"/>
    <mergeCell ref="F235:F237"/>
    <mergeCell ref="G235:G237"/>
    <mergeCell ref="H235:H237"/>
    <mergeCell ref="B240:B243"/>
    <mergeCell ref="C240:C243"/>
    <mergeCell ref="D240:D243"/>
    <mergeCell ref="E240:E241"/>
    <mergeCell ref="F240:F241"/>
    <mergeCell ref="G240:G241"/>
    <mergeCell ref="H240:H241"/>
    <mergeCell ref="B263:B264"/>
    <mergeCell ref="C263:C264"/>
    <mergeCell ref="B270:B271"/>
    <mergeCell ref="C270:C271"/>
    <mergeCell ref="A272:C272"/>
    <mergeCell ref="D124:D137"/>
    <mergeCell ref="D138:D139"/>
    <mergeCell ref="F218:F220"/>
    <mergeCell ref="G218:G220"/>
    <mergeCell ref="B258:B260"/>
    <mergeCell ref="C258:C260"/>
    <mergeCell ref="D258:D260"/>
    <mergeCell ref="E258:E260"/>
    <mergeCell ref="E261:E262"/>
    <mergeCell ref="F261:F262"/>
    <mergeCell ref="G261:G262"/>
    <mergeCell ref="E221:E224"/>
    <mergeCell ref="F221:F224"/>
    <mergeCell ref="G221:G224"/>
    <mergeCell ref="B207:B208"/>
    <mergeCell ref="C207:C208"/>
    <mergeCell ref="E207:E208"/>
    <mergeCell ref="B212:B216"/>
    <mergeCell ref="C212:C216"/>
    <mergeCell ref="E213:E216"/>
    <mergeCell ref="E187:E189"/>
    <mergeCell ref="F187:F189"/>
    <mergeCell ref="G187:G189"/>
    <mergeCell ref="D177:D178"/>
    <mergeCell ref="E177:E178"/>
    <mergeCell ref="A8:A271"/>
    <mergeCell ref="F177:F178"/>
    <mergeCell ref="D93:D98"/>
    <mergeCell ref="D86:D92"/>
    <mergeCell ref="B122:B123"/>
    <mergeCell ref="B124:B137"/>
    <mergeCell ref="B138:B139"/>
    <mergeCell ref="B140:B151"/>
    <mergeCell ref="B198:B199"/>
    <mergeCell ref="B201:B202"/>
    <mergeCell ref="H722:L722"/>
    <mergeCell ref="H723:L723"/>
    <mergeCell ref="H724:L724"/>
    <mergeCell ref="A366:C366"/>
    <mergeCell ref="A720:E720"/>
    <mergeCell ref="A273:S273"/>
    <mergeCell ref="A274:A276"/>
    <mergeCell ref="B274:B276"/>
    <mergeCell ref="C274:C276"/>
    <mergeCell ref="D274:D276"/>
    <mergeCell ref="E274:E276"/>
    <mergeCell ref="F274:F276"/>
    <mergeCell ref="G274:G276"/>
    <mergeCell ref="H274:H276"/>
    <mergeCell ref="I274:I276"/>
    <mergeCell ref="J274:J276"/>
    <mergeCell ref="K274:K276"/>
    <mergeCell ref="L274:L276"/>
    <mergeCell ref="M274:R274"/>
    <mergeCell ref="S274:S276"/>
    <mergeCell ref="M275:N275"/>
    <mergeCell ref="O275:O276"/>
    <mergeCell ref="P275:P276"/>
    <mergeCell ref="Q275:Q276"/>
    <mergeCell ref="A696:C696"/>
    <mergeCell ref="A673:S673"/>
    <mergeCell ref="A674:A676"/>
    <mergeCell ref="B674:B676"/>
    <mergeCell ref="C674:C676"/>
    <mergeCell ref="D674:D676"/>
    <mergeCell ref="E674:E676"/>
    <mergeCell ref="F674:F676"/>
    <mergeCell ref="G674:G676"/>
    <mergeCell ref="H674:H676"/>
    <mergeCell ref="I674:I676"/>
    <mergeCell ref="J674:J676"/>
    <mergeCell ref="K674:K676"/>
    <mergeCell ref="L674:L676"/>
    <mergeCell ref="M674:R674"/>
    <mergeCell ref="S674:S676"/>
    <mergeCell ref="M675:N675"/>
    <mergeCell ref="O675:O676"/>
    <mergeCell ref="P675:P676"/>
    <mergeCell ref="A678:A681"/>
    <mergeCell ref="B678:B681"/>
    <mergeCell ref="C678:C681"/>
    <mergeCell ref="E678:E681"/>
    <mergeCell ref="F678:F681"/>
    <mergeCell ref="G678:G681"/>
    <mergeCell ref="A682:A684"/>
    <mergeCell ref="B682:B684"/>
    <mergeCell ref="C682:C684"/>
    <mergeCell ref="E683:E684"/>
    <mergeCell ref="F683:F684"/>
    <mergeCell ref="G683:G684"/>
    <mergeCell ref="A278:A279"/>
    <mergeCell ref="B278:B279"/>
    <mergeCell ref="A280:C280"/>
    <mergeCell ref="D278:D279"/>
    <mergeCell ref="A687:A689"/>
    <mergeCell ref="B687:B689"/>
    <mergeCell ref="C687:C689"/>
    <mergeCell ref="F687:F689"/>
    <mergeCell ref="G687:G689"/>
    <mergeCell ref="H687:H689"/>
    <mergeCell ref="A691:A694"/>
    <mergeCell ref="B691:B694"/>
    <mergeCell ref="C691:C694"/>
    <mergeCell ref="E691:E694"/>
    <mergeCell ref="F691:F694"/>
    <mergeCell ref="G691:G694"/>
    <mergeCell ref="H691:H694"/>
    <mergeCell ref="D298:D300"/>
    <mergeCell ref="B360:B362"/>
    <mergeCell ref="B363:B365"/>
    <mergeCell ref="E363:E365"/>
    <mergeCell ref="F363:F365"/>
    <mergeCell ref="G363:G365"/>
    <mergeCell ref="H363:H365"/>
    <mergeCell ref="E324:E325"/>
    <mergeCell ref="F330:F332"/>
    <mergeCell ref="G330:G332"/>
    <mergeCell ref="H330:H332"/>
    <mergeCell ref="B315:B316"/>
    <mergeCell ref="E320:E321"/>
    <mergeCell ref="F320:F321"/>
    <mergeCell ref="G320:G321"/>
  </mergeCells>
  <printOptions gridLines="1"/>
  <pageMargins left="0.39370078740157483" right="0.39370078740157483" top="1.1023622047244095" bottom="0.39370078740157483" header="0" footer="0"/>
  <pageSetup paperSize="9" scale="63" fitToHeight="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РРО 01-09-2021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 Романов</dc:creator>
  <cp:lastModifiedBy>PRO</cp:lastModifiedBy>
  <cp:lastPrinted>2022-02-01T12:53:21Z</cp:lastPrinted>
  <dcterms:created xsi:type="dcterms:W3CDTF">2011-05-03T05:53:33Z</dcterms:created>
  <dcterms:modified xsi:type="dcterms:W3CDTF">2022-02-01T12:59:30Z</dcterms:modified>
</cp:coreProperties>
</file>